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9315" windowHeight="5880" activeTab="0"/>
  </bookViews>
  <sheets>
    <sheet name="Tab 1" sheetId="1" r:id="rId1"/>
    <sheet name="Gra 1" sheetId="2" r:id="rId2"/>
    <sheet name="Tab 2" sheetId="3" r:id="rId3"/>
    <sheet name="Tab 3" sheetId="4" r:id="rId4"/>
    <sheet name="Gra 2" sheetId="5" r:id="rId5"/>
    <sheet name="Gra 3" sheetId="6" r:id="rId6"/>
    <sheet name="Tab 4" sheetId="7" r:id="rId7"/>
    <sheet name="Tab 5" sheetId="8" r:id="rId8"/>
    <sheet name="Tab 6" sheetId="9" r:id="rId9"/>
    <sheet name="Tab 7" sheetId="10" r:id="rId10"/>
    <sheet name="Encadré" sheetId="11" r:id="rId11"/>
  </sheets>
  <externalReferences>
    <externalReference r:id="rId14"/>
  </externalReferences>
  <definedNames>
    <definedName name="TT02">#REF!</definedName>
    <definedName name="_xlnm.Print_Area" localSheetId="0">'Tab 1'!$A$1:$M$9</definedName>
    <definedName name="_xlnm.Print_Area" localSheetId="7">'Tab 5'!$A$1:$G$34</definedName>
    <definedName name="_xlnm.Print_Area" localSheetId="8">'Tab 6'!$A$1:$J$23</definedName>
  </definedNames>
  <calcPr fullCalcOnLoad="1"/>
</workbook>
</file>

<file path=xl/sharedStrings.xml><?xml version="1.0" encoding="utf-8"?>
<sst xmlns="http://schemas.openxmlformats.org/spreadsheetml/2006/main" count="222" uniqueCount="168">
  <si>
    <t>2005</t>
  </si>
  <si>
    <t>Total</t>
  </si>
  <si>
    <t>Durée en heures</t>
  </si>
  <si>
    <t>Congé individuel de formation</t>
  </si>
  <si>
    <t xml:space="preserve">Particuliers </t>
  </si>
  <si>
    <t>Diplôme national</t>
  </si>
  <si>
    <t>Diplôme d'université</t>
  </si>
  <si>
    <t>Formations culturelles</t>
  </si>
  <si>
    <t>Demandeurs d'emploi aidés</t>
  </si>
  <si>
    <t>Spécialités de formation</t>
  </si>
  <si>
    <t xml:space="preserve">24-Matériaux souples                                 </t>
  </si>
  <si>
    <t>Sous-total</t>
  </si>
  <si>
    <t>Stagiaires</t>
  </si>
  <si>
    <t xml:space="preserve">Université Paris 4 </t>
  </si>
  <si>
    <t xml:space="preserve">Université Lyon 2 </t>
  </si>
  <si>
    <t xml:space="preserve">Université Caen </t>
  </si>
  <si>
    <t xml:space="preserve">Université Amiens </t>
  </si>
  <si>
    <t>Université Le Mans</t>
  </si>
  <si>
    <t xml:space="preserve">Université Paris 7 </t>
  </si>
  <si>
    <t>2006</t>
  </si>
  <si>
    <t>Chiffre affaires en Millions d' €</t>
  </si>
  <si>
    <t>Université Metz</t>
  </si>
  <si>
    <t>Diplôme d'université et formations supérieures à  100 heures</t>
  </si>
  <si>
    <t xml:space="preserve"> Formations inférieures à  100 heures </t>
  </si>
  <si>
    <t>Capacité en droit</t>
  </si>
  <si>
    <t>DAEU A</t>
  </si>
  <si>
    <t>DAEU B</t>
  </si>
  <si>
    <t xml:space="preserve">Total niveau IV </t>
  </si>
  <si>
    <t>DEUG-DEUG IUP-DEUST</t>
  </si>
  <si>
    <t xml:space="preserve">Total niveau III </t>
  </si>
  <si>
    <t>DESCF</t>
  </si>
  <si>
    <t xml:space="preserve">Total niveau II </t>
  </si>
  <si>
    <t>DESS</t>
  </si>
  <si>
    <t>Capacité médecine</t>
  </si>
  <si>
    <t xml:space="preserve">Total niveau I </t>
  </si>
  <si>
    <t xml:space="preserve">Ensemble des diplômes </t>
  </si>
  <si>
    <t>Heures-stagiaires</t>
  </si>
  <si>
    <t>Nombre de stagiaires inscrits</t>
  </si>
  <si>
    <t xml:space="preserve"> </t>
  </si>
  <si>
    <t>Types de publics en formation continue dans les universités, INP et UT</t>
  </si>
  <si>
    <t>Plan de formation de l'entreprise</t>
  </si>
  <si>
    <t xml:space="preserve">Autres demandeurs d'emploi </t>
  </si>
  <si>
    <t xml:space="preserve">Total        </t>
  </si>
  <si>
    <t xml:space="preserve">Université Nantes                    </t>
  </si>
  <si>
    <t>Autres</t>
  </si>
  <si>
    <t>Ressources en euros</t>
  </si>
  <si>
    <t xml:space="preserve"> Entreprises </t>
  </si>
  <si>
    <t xml:space="preserve">OPCA </t>
  </si>
  <si>
    <t>Particuliers et stagiaires</t>
  </si>
  <si>
    <t>Fonds publics</t>
  </si>
  <si>
    <t>2007</t>
  </si>
  <si>
    <t xml:space="preserve">Heures-stagiaires </t>
  </si>
  <si>
    <t>Durée moyenne de formation (en heures)</t>
  </si>
  <si>
    <t>Ensemble particuliers et autres</t>
  </si>
  <si>
    <t>Université Toulouse 1</t>
  </si>
  <si>
    <t>Universités dont les inscrits aux conférences inter-âges dépassent 20% des stagiaires en 2007</t>
  </si>
  <si>
    <t>Université Reims</t>
  </si>
  <si>
    <t>CNAM et centres régionaux associés</t>
  </si>
  <si>
    <t>Grands établissements et écoles d'ingénieurs publiques</t>
  </si>
  <si>
    <t>Durée moyenne en heures</t>
  </si>
  <si>
    <t xml:space="preserve">Formations courtes </t>
  </si>
  <si>
    <t>Universités, UT et INP</t>
  </si>
  <si>
    <t>CNAM et centres associés</t>
  </si>
  <si>
    <t>Nombre de stagiaires</t>
  </si>
  <si>
    <t>Universités (IUT inclus) et INP</t>
  </si>
  <si>
    <t>Master ingenieur</t>
  </si>
  <si>
    <t>DEA-DRT- Doctorat- HDR</t>
  </si>
  <si>
    <t>Types d'établissements</t>
  </si>
  <si>
    <t>Ressources de l'EAD</t>
  </si>
  <si>
    <t>Tableau 1 - Évolution de la formation continue dans l'enseignement supérieur entre 2006 et 2007</t>
  </si>
  <si>
    <t>Chiffre d'affaires (en millions d'euros)</t>
  </si>
  <si>
    <t>Stagiaires (en milliers)</t>
  </si>
  <si>
    <t>France métropolitaine + DOM + Nouvelle-Calédonie et Polynésie française</t>
  </si>
  <si>
    <t>Source : MESR-DEPP</t>
  </si>
  <si>
    <t>Universités (y compris IUT),  INP et UT</t>
  </si>
  <si>
    <t xml:space="preserve">Stagiaires </t>
  </si>
  <si>
    <t>Part des stagiaires en %</t>
  </si>
  <si>
    <t>France métropolitaine + DOM</t>
  </si>
  <si>
    <t xml:space="preserve"> Tableau 2 - Répartition des stagiaires inscrits en formation continue dans les universités selon les types de publics en 2006 et 2007                        </t>
  </si>
  <si>
    <t>Contrats de professionnalisation</t>
  </si>
  <si>
    <t>Ensemble salariés</t>
  </si>
  <si>
    <t xml:space="preserve">Ensemble demandeurs d'emploi </t>
  </si>
  <si>
    <t xml:space="preserve">Ensemble particuliers </t>
  </si>
  <si>
    <t xml:space="preserve">Autres (commerçants, professions libérales)                                 </t>
  </si>
  <si>
    <t>Particuliers : publics inter-âges</t>
  </si>
  <si>
    <t xml:space="preserve">Nombre de stagiaires inscrits aux conférences </t>
  </si>
  <si>
    <t>Université Lyon 3</t>
  </si>
  <si>
    <t>Part  des stagiaires inter-âges par rapport à l’effectif total des inscrits en formation continue (en %)</t>
  </si>
  <si>
    <t>Diplôme national, titres RNCP* et formations ingénieurs</t>
  </si>
  <si>
    <t>* RNCP : Répertoire national des certifications professionnelles</t>
  </si>
  <si>
    <t>Tableau 6 - Nombre de stagiaires et d'heures-stagiaires par spécialité de formation (NSF) selon le type d'établissement en 2007</t>
  </si>
  <si>
    <t xml:space="preserve">33 - Services aux personnes                            </t>
  </si>
  <si>
    <t xml:space="preserve">12 - Sciences humaines et droit                        </t>
  </si>
  <si>
    <t xml:space="preserve">10 - Formations générales                              </t>
  </si>
  <si>
    <t xml:space="preserve">13 - Lettres et arts                                   </t>
  </si>
  <si>
    <t xml:space="preserve">31 - Échange et gestion                                </t>
  </si>
  <si>
    <t xml:space="preserve">32 - Communication et information                      </t>
  </si>
  <si>
    <t xml:space="preserve">11 - Mathématiques et sciences                         </t>
  </si>
  <si>
    <t xml:space="preserve">41 - Capacités individuelles et sociales               </t>
  </si>
  <si>
    <t xml:space="preserve">42 - Activités quotidiennes et de loisirs              </t>
  </si>
  <si>
    <t xml:space="preserve">25 - Mécanique, électricité, électronique              </t>
  </si>
  <si>
    <t xml:space="preserve">34 - Services à la collectivité                        </t>
  </si>
  <si>
    <t xml:space="preserve">20 - Spécialités pluritechnologiques de production    </t>
  </si>
  <si>
    <t xml:space="preserve">23 - Génie civil, construction et bois                 </t>
  </si>
  <si>
    <t xml:space="preserve">22 - Transformations                                   </t>
  </si>
  <si>
    <t xml:space="preserve">30 - Spécialités plurivalentes des services            </t>
  </si>
  <si>
    <t xml:space="preserve">21 - Agriculture, pêche, forêt et espaces verts        </t>
  </si>
  <si>
    <t>Dilpômes CNAM : DPC, DPCE, DPCT</t>
  </si>
  <si>
    <t>DUT + post DUT-DNTS</t>
  </si>
  <si>
    <t>Diplômes CNAM : DEST, DSC-DSG, DESA</t>
  </si>
  <si>
    <t>Ingénieur</t>
  </si>
  <si>
    <t>Dilpômes C du CNAM</t>
  </si>
  <si>
    <t>Master professionnel</t>
  </si>
  <si>
    <t>Master recherche</t>
  </si>
  <si>
    <t>Universités</t>
  </si>
  <si>
    <t xml:space="preserve"> CNAM</t>
  </si>
  <si>
    <t>France métropolitaine + DOM + Nouvelle-Calédonie et de Polynésie française</t>
  </si>
  <si>
    <t>Tableau 7 - L'enseignement à distance (EAD) dispensé par les universités et le CNAM en 2005, 2006 et 2007</t>
  </si>
  <si>
    <t>Nombre de stagiaires en formation</t>
  </si>
  <si>
    <t>Nombre d'équivalents présentiels en heures-stagiaires</t>
  </si>
  <si>
    <t>Nombre de formations à distance</t>
  </si>
  <si>
    <t>Part de l'EAD</t>
  </si>
  <si>
    <t>Évolution 2006/2007 (en %)</t>
  </si>
  <si>
    <t>Evolution 2006/2007 (en %)</t>
  </si>
  <si>
    <t>Évolution du nombre de stagiaires entre 2006 et 2007 (en %)</t>
  </si>
  <si>
    <t>Université Saint-Étienne</t>
  </si>
  <si>
    <t>Durée moyenne (en heures)</t>
  </si>
  <si>
    <t xml:space="preserve">Diplôme paramédical niveau III </t>
  </si>
  <si>
    <t xml:space="preserve">Diplômes nationaux </t>
  </si>
  <si>
    <t xml:space="preserve">Grands établissements et écoles d'Ingénieurs publiques </t>
  </si>
  <si>
    <t>Licence</t>
  </si>
  <si>
    <t>Licence professionnelle</t>
  </si>
  <si>
    <t>Maîtrise</t>
  </si>
  <si>
    <t>Master indifférencié</t>
  </si>
  <si>
    <t xml:space="preserve">Graphique 1 - Origine des fonds de la formation continue dans les universités </t>
  </si>
  <si>
    <t>Graphique 2 - Répartition des stagiaires selon le type de formations dans les universités</t>
  </si>
  <si>
    <t>Graphique 3 - Évolution de la durée moyenne des formations (en heures) depuis 2005 selon le type de formation</t>
  </si>
  <si>
    <t xml:space="preserve">TABLEAU 3 - Publics de particuliers inscrits aux conférences inter-âges dans les universités en 2006 et 2007 </t>
  </si>
  <si>
    <t>Titres RNCP* niveau I</t>
  </si>
  <si>
    <t>Titres RNCP* niveau II</t>
  </si>
  <si>
    <t>Titres RNCP* niveau III</t>
  </si>
  <si>
    <t>CNAM</t>
  </si>
  <si>
    <t xml:space="preserve">Formation continue dans son ensemble </t>
  </si>
  <si>
    <t>Tableau 4 - Diplômes délivrés en formation continue (FC) en 2006 et 2007 selon le type d'établissement</t>
  </si>
  <si>
    <t xml:space="preserve">France métropolitaine + DOM </t>
  </si>
  <si>
    <t>Universités (IUT inclus) INP et UT</t>
  </si>
  <si>
    <t xml:space="preserve">Grands établissements et écoles d'ingénieurs publiques </t>
  </si>
  <si>
    <t>CNAM *</t>
  </si>
  <si>
    <t>Diplômes nationaux délivrés en FC</t>
  </si>
  <si>
    <t>Diplômes d'établissements (DU) en FC</t>
  </si>
  <si>
    <t>Ensemble des diplômes délivrés</t>
  </si>
  <si>
    <t xml:space="preserve">Part des diplômes nationaux délivrés en FC sur l'ensemble </t>
  </si>
  <si>
    <t xml:space="preserve">Part des diplômes d'université délivrés en FC sur l'ensemble </t>
  </si>
  <si>
    <t xml:space="preserve">Nombre de diplômes nationaux délivrés </t>
  </si>
  <si>
    <t>Part des diplômes nationaux délivrés en FC par rapport au nombre total de diplômes</t>
  </si>
  <si>
    <t>nd</t>
  </si>
  <si>
    <t xml:space="preserve">Sources, champ et définitions </t>
  </si>
  <si>
    <t>Les données de cette note proviennent de l’exploitation de l’enquête n° 6 auprès des établissements supérieurs publics sous tutelle du ministère de l’Enseignement supérieur et de la Recherche et qui font de la formation continue.</t>
  </si>
  <si>
    <t>Pour la commodité de l’étude, ces établissements sont classés en trois types.</t>
  </si>
  <si>
    <t>– Le type « des universités » regroupe les 77 universités de métropole ainsi que leurs différentes composantes dont les instituts universitaires de technologie (IUT), les deux universités d’outre-mer (Antilles-Guyane et Réunion), les deux universités de Nouvelle- Calédonie et de Polynésie française, les deux centres interuniversitaires de formation continue (CUEFA de Grenoble et CUCES de Nancy), les trois instituts nationaux polytechniques (INP) et les trois universités de technologie (UT) de Belfort, Compiègne et Troyes, qui étaient incluses, dans le cadre de cette enquête jusqu’en 2005, dans le type « écoles », ainsi que Paris Dauphine (ex-université Paris IX Dauphine jusqu’en 2004).</t>
  </si>
  <si>
    <t>– Le type des « écoles et grands établissements » regroupe les grands établissements (INALCO, IEP Paris), l’ENSAM et ses centres régionaux, l’École normale supérieure de Cachan et les ENS de province, l’École pratique des hautes études, l’École centrale de Paris et les écoles centrales de Marseille, Lille, Lyon et Nantes, l’ENSAIT de Lille et les ENI de Brest, Metz, Saint-Étienne et Tarbes, ENSCI Limoges, ENSEA Cergy, ENSMM Besançon, ENSI Bourges et Caen, INSA de Lyon, Rouen, Strasbourg et Toulouse, IFMA Clermont- Ferrand, SUPMECA Saint-Ouen, ENSSIB, ENS Louis Lumière, ENS Arts du théâtre de Lyon.</t>
  </si>
  <si>
    <t>– Le type « CNAM », avec le grand établissement et ses centres régionaux regroupés en association (ARCNAM), constitue la troisième catégorie d’établissements dispensateurs de formation continue.</t>
  </si>
  <si>
    <t>À la suite de l’accord national interprofessionnel réformant le système de formation professionnelle, signé par les partenaires sociaux en décembre 2003, la loi du 4 mai 2004, relative à la formation professionnelle tout au long de la vie et au dialogue social, a substitué un contrat unique – le contrat de professionnalisation – aux anciens contrats en alternance (contrat de qualification, contrat d’adaptation et contrat d’orientation). En échange d’allègements fiscaux à l’employeur, le contrat de professionnalisation a pour objectif de favoriser l’insertion ou la réinsertion professionnelle ; il vise à acquérir une qualification enregistrée dans le Répertoire national des certifications professionnelles. Les jeunes de moins de 26 ans perçoivent un salaire compris entre 55 % et 80 % du SMIC. La rémunération du demandeur d’emploi, âgé de 26 ans ou plus, ne peut être inférieure au SMIC ni à 85 % du salaire minimum conventionnel.</t>
  </si>
  <si>
    <t>La loi de 2004 institue aussi le droit individuel à la formation (DIF), qui a pour objectif de permettre à tout salarié de se constituer un crédit d’heures de formation de 20 heures par an, cumulable sur six ans dans la limite de 120 heures. L’initiative d’utiliser les droits à formation ainsi acquis appartient au salarié, mais la mise en œuvre du DIF requiert l’accord de l’employeur sur le choix de l’action de formation. La formation a lieu hors du temps de travail, sauf disposition conventionnelle contraire ; elle est prise en charge par l’employeur selon des modalités particulières. Un des principes majeurs de la loi de 2004 est de permettre l’articulation des différents dispositifs de formation (DIF, plan, période de professionnalisation, CIF) et d’orientation (bilan et VAE) afin de favoriser la formation tout au long de la vie.</t>
  </si>
  <si>
    <t>Près de la moitié des inscrits au titre de la formation continue universitaire prépare un diplôme national ou un titre inscrit sur demande au Répertoire national des certifications professionnelles (RNCP) ou bien un diplôme d’université (DU) délivré par une université. À la différence des diplômes nationaux, les DU constituent des formations spécifiques à un établissement d’enseignement supérieur. Le DU a pour vocation de compléter un cursus d’enseignement en proposant au candidat de se spécialiser dans un domaine très technique. Les diplômes d’université existent à tous les niveaux de l’enseignement supérieur, ils sont particulièrement nombreux dans les filières médicales.</t>
  </si>
  <si>
    <t>Heures-stagiaires (en millions)</t>
  </si>
  <si>
    <t>Tableau 5 - Diplômes nationaux délivrés en formation continue selon le type d'établissement</t>
  </si>
  <si>
    <t>Champ : France métropolitaine + DOM</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</si>
</sst>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0.0"/>
    <numFmt numFmtId="179" formatCode="&quot;Vrai&quot;;&quot;Vrai&quot;;&quot;Faux&quot;"/>
    <numFmt numFmtId="180" formatCode="&quot;Actif&quot;;&quot;Actif&quot;;&quot;Inactif&quot;"/>
    <numFmt numFmtId="181" formatCode="#,##0.0"/>
    <numFmt numFmtId="182" formatCode="?#,##0"/>
    <numFmt numFmtId="183" formatCode="\+\ ?#0"/>
    <numFmt numFmtId="184" formatCode="#,##0\ &quot;F&quot;"/>
    <numFmt numFmtId="185" formatCode="#,##0.0000"/>
    <numFmt numFmtId="186" formatCode="#,##0.000"/>
    <numFmt numFmtId="187" formatCode="0.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mm\-yyyy"/>
    <numFmt numFmtId="197" formatCode="#,##0&quot; €&quot;;\-#,##0&quot; €&quot;"/>
    <numFmt numFmtId="198" formatCode="#,##0&quot; €&quot;;[Red]\-#,##0&quot; €&quot;"/>
    <numFmt numFmtId="199" formatCode="#,##0.00&quot; €&quot;;\-#,##0.00&quot; €&quot;"/>
    <numFmt numFmtId="200" formatCode="#,##0.00&quot; €&quot;;[Red]\-#,##0.00&quot; €&quot;"/>
    <numFmt numFmtId="201" formatCode="_-* #,##0&quot; €&quot;_-;\-* #,##0&quot; €&quot;_-;_-* &quot;-&quot;&quot; €&quot;_-;_-@_-"/>
    <numFmt numFmtId="202" formatCode="_-* #,##0_ _€_-;\-* #,##0_ _€_-;_-* &quot;-&quot;_ _€_-;_-@_-"/>
    <numFmt numFmtId="203" formatCode="_-* #,##0.00&quot; €&quot;_-;\-* #,##0.00&quot; €&quot;_-;_-* &quot;-&quot;??&quot; €&quot;_-;_-@_-"/>
    <numFmt numFmtId="204" formatCode="_-* #,##0.00_ _€_-;\-* #,##0.00_ _€_-;_-* &quot;-&quot;??_ _€_-;_-@_-"/>
    <numFmt numFmtId="205" formatCode="#,##0;[Red]#,##0"/>
    <numFmt numFmtId="206" formatCode="0.00000%"/>
    <numFmt numFmtId="207" formatCode="0.000%"/>
    <numFmt numFmtId="208" formatCode="&quot; &quot;0&quot; &quot;%"/>
    <numFmt numFmtId="209" formatCode="0&quot; &quot;%"/>
    <numFmt numFmtId="210" formatCode="&quot; &quot;0%"/>
  </numFmts>
  <fonts count="14">
    <font>
      <sz val="8"/>
      <name val="Arial"/>
      <family val="0"/>
    </font>
    <font>
      <u val="single"/>
      <sz val="8"/>
      <color indexed="12"/>
      <name val="Arial"/>
      <family val="0"/>
    </font>
    <font>
      <u val="single"/>
      <sz val="8"/>
      <color indexed="36"/>
      <name val="Arial"/>
      <family val="0"/>
    </font>
    <font>
      <b/>
      <sz val="8"/>
      <name val="Arial"/>
      <family val="2"/>
    </font>
    <font>
      <sz val="10"/>
      <name val="Arial"/>
      <family val="0"/>
    </font>
    <font>
      <b/>
      <sz val="9"/>
      <name val="Arial"/>
      <family val="2"/>
    </font>
    <font>
      <sz val="9"/>
      <name val="Arial"/>
      <family val="2"/>
    </font>
    <font>
      <b/>
      <sz val="8"/>
      <name val="Univers 47 CondensedLight"/>
      <family val="2"/>
    </font>
    <font>
      <sz val="8"/>
      <name val="Univers 47 CondensedLight"/>
      <family val="2"/>
    </font>
    <font>
      <b/>
      <sz val="8"/>
      <color indexed="12"/>
      <name val="Univers 47 CondensedLight"/>
      <family val="2"/>
    </font>
    <font>
      <b/>
      <i/>
      <sz val="8"/>
      <name val="Univers 47 CondensedLight"/>
      <family val="2"/>
    </font>
    <font>
      <i/>
      <sz val="8"/>
      <name val="Univers 47 CondensedLight"/>
      <family val="2"/>
    </font>
    <font>
      <b/>
      <sz val="9"/>
      <name val="Univers 47 CondensedLight"/>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31"/>
        <bgColor indexed="64"/>
      </patternFill>
    </fill>
  </fills>
  <borders count="31">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medium"/>
      <right>
        <color indexed="63"/>
      </right>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style="thin"/>
    </border>
    <border>
      <left style="hair"/>
      <right>
        <color indexed="63"/>
      </right>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9" fontId="0" fillId="0" borderId="0" applyFont="0" applyFill="0" applyBorder="0" applyAlignment="0" applyProtection="0"/>
  </cellStyleXfs>
  <cellXfs count="255">
    <xf numFmtId="0" fontId="0" fillId="0" borderId="0" xfId="0" applyAlignment="1">
      <alignment/>
    </xf>
    <xf numFmtId="0" fontId="5" fillId="0" borderId="0" xfId="0" applyFont="1" applyAlignment="1">
      <alignment/>
    </xf>
    <xf numFmtId="0" fontId="6" fillId="0" borderId="0" xfId="0" applyFont="1" applyAlignment="1">
      <alignment/>
    </xf>
    <xf numFmtId="0" fontId="4" fillId="0" borderId="0" xfId="25">
      <alignment/>
      <protection/>
    </xf>
    <xf numFmtId="0" fontId="0" fillId="0" borderId="0" xfId="0" applyFont="1" applyAlignment="1">
      <alignment/>
    </xf>
    <xf numFmtId="0" fontId="4" fillId="0" borderId="0" xfId="25" applyAlignment="1">
      <alignment horizontal="center"/>
      <protection/>
    </xf>
    <xf numFmtId="0" fontId="4" fillId="0" borderId="0" xfId="25" applyFont="1">
      <alignment/>
      <protection/>
    </xf>
    <xf numFmtId="0" fontId="7" fillId="0" borderId="0" xfId="0" applyFont="1" applyAlignment="1">
      <alignment/>
    </xf>
    <xf numFmtId="0" fontId="7" fillId="0" borderId="0" xfId="0" applyFont="1" applyAlignment="1">
      <alignment/>
    </xf>
    <xf numFmtId="0" fontId="8" fillId="0" borderId="0" xfId="0" applyFont="1" applyAlignment="1">
      <alignment/>
    </xf>
    <xf numFmtId="172" fontId="8" fillId="0" borderId="0" xfId="0" applyNumberFormat="1" applyFont="1" applyAlignment="1">
      <alignment/>
    </xf>
    <xf numFmtId="0" fontId="8" fillId="0" borderId="1" xfId="0" applyFont="1" applyBorder="1" applyAlignment="1">
      <alignment/>
    </xf>
    <xf numFmtId="1" fontId="8" fillId="0" borderId="1" xfId="0" applyNumberFormat="1" applyFont="1" applyBorder="1" applyAlignment="1">
      <alignment horizontal="center" vertical="center" wrapText="1"/>
    </xf>
    <xf numFmtId="9" fontId="8" fillId="0" borderId="1" xfId="0" applyNumberFormat="1" applyFont="1" applyFill="1" applyBorder="1" applyAlignment="1">
      <alignment horizontal="center" vertical="center"/>
    </xf>
    <xf numFmtId="9" fontId="8" fillId="0" borderId="1" xfId="0" applyNumberFormat="1" applyFont="1" applyFill="1" applyBorder="1" applyAlignment="1">
      <alignment horizontal="left" vertical="center" wrapText="1"/>
    </xf>
    <xf numFmtId="1" fontId="8" fillId="0" borderId="1" xfId="0" applyNumberFormat="1" applyFont="1" applyBorder="1" applyAlignment="1">
      <alignment/>
    </xf>
    <xf numFmtId="1" fontId="8" fillId="0" borderId="1" xfId="0" applyNumberFormat="1" applyFont="1" applyFill="1" applyBorder="1" applyAlignment="1">
      <alignment/>
    </xf>
    <xf numFmtId="0" fontId="10" fillId="0" borderId="0" xfId="0" applyFont="1" applyAlignment="1">
      <alignment/>
    </xf>
    <xf numFmtId="0" fontId="7" fillId="0" borderId="0" xfId="0" applyFont="1" applyFill="1" applyBorder="1" applyAlignment="1">
      <alignment/>
    </xf>
    <xf numFmtId="0" fontId="8" fillId="0" borderId="0" xfId="0" applyFont="1" applyBorder="1" applyAlignment="1">
      <alignment/>
    </xf>
    <xf numFmtId="208" fontId="8" fillId="0" borderId="1" xfId="0" applyNumberFormat="1" applyFont="1" applyFill="1" applyBorder="1" applyAlignment="1">
      <alignment horizontal="center" vertical="center"/>
    </xf>
    <xf numFmtId="209" fontId="8" fillId="0" borderId="1" xfId="0" applyNumberFormat="1" applyFont="1" applyFill="1" applyBorder="1" applyAlignment="1">
      <alignment horizontal="center" vertical="center"/>
    </xf>
    <xf numFmtId="1" fontId="7" fillId="0" borderId="1" xfId="0" applyNumberFormat="1" applyFont="1" applyBorder="1" applyAlignment="1">
      <alignment horizontal="center" vertical="center" wrapText="1"/>
    </xf>
    <xf numFmtId="9" fontId="7" fillId="0" borderId="1" xfId="0" applyNumberFormat="1" applyFont="1" applyFill="1" applyBorder="1" applyAlignment="1">
      <alignment horizontal="left" vertical="center" wrapText="1"/>
    </xf>
    <xf numFmtId="0" fontId="7" fillId="0" borderId="1" xfId="0" applyFont="1" applyBorder="1" applyAlignment="1">
      <alignment/>
    </xf>
    <xf numFmtId="1" fontId="7" fillId="0" borderId="1" xfId="0" applyNumberFormat="1" applyFont="1" applyBorder="1" applyAlignment="1">
      <alignment/>
    </xf>
    <xf numFmtId="208" fontId="7" fillId="0" borderId="1" xfId="0" applyNumberFormat="1" applyFont="1" applyFill="1" applyBorder="1" applyAlignment="1">
      <alignment horizontal="center" vertical="center"/>
    </xf>
    <xf numFmtId="209" fontId="7" fillId="0" borderId="1" xfId="0" applyNumberFormat="1" applyFont="1" applyFill="1" applyBorder="1" applyAlignment="1">
      <alignment horizontal="center" vertical="center"/>
    </xf>
    <xf numFmtId="0" fontId="8" fillId="0" borderId="2" xfId="21" applyFont="1" applyBorder="1">
      <alignment/>
      <protection/>
    </xf>
    <xf numFmtId="0" fontId="8" fillId="0" borderId="3" xfId="21" applyFont="1" applyBorder="1">
      <alignment/>
      <protection/>
    </xf>
    <xf numFmtId="0" fontId="8" fillId="0" borderId="0" xfId="21" applyFont="1">
      <alignment/>
      <protection/>
    </xf>
    <xf numFmtId="0" fontId="8" fillId="0" borderId="0" xfId="21" applyFont="1" applyBorder="1">
      <alignment/>
      <protection/>
    </xf>
    <xf numFmtId="0" fontId="8" fillId="0" borderId="1" xfId="35" applyFont="1" applyBorder="1" applyAlignment="1">
      <alignment horizontal="center" vertical="center" wrapText="1"/>
      <protection/>
    </xf>
    <xf numFmtId="0" fontId="8" fillId="0" borderId="1" xfId="0" applyFont="1" applyBorder="1" applyAlignment="1">
      <alignment horizontal="center" vertical="center" wrapText="1"/>
    </xf>
    <xf numFmtId="0" fontId="8" fillId="0" borderId="0" xfId="21" applyFont="1" applyAlignment="1">
      <alignment vertical="center"/>
      <protection/>
    </xf>
    <xf numFmtId="0" fontId="8" fillId="0" borderId="1" xfId="34" applyFont="1" applyBorder="1" applyAlignment="1">
      <alignment horizontal="left" vertical="center" wrapText="1"/>
      <protection/>
    </xf>
    <xf numFmtId="3" fontId="8" fillId="0" borderId="1" xfId="0" applyNumberFormat="1" applyFont="1" applyBorder="1" applyAlignment="1">
      <alignment horizontal="center"/>
    </xf>
    <xf numFmtId="0" fontId="8" fillId="0" borderId="1" xfId="21" applyFont="1" applyBorder="1" applyAlignment="1">
      <alignment horizontal="center"/>
      <protection/>
    </xf>
    <xf numFmtId="3" fontId="8" fillId="0" borderId="1" xfId="35" applyNumberFormat="1" applyFont="1" applyBorder="1" applyAlignment="1">
      <alignment horizontal="center"/>
      <protection/>
    </xf>
    <xf numFmtId="3" fontId="11" fillId="0" borderId="1" xfId="35" applyNumberFormat="1" applyFont="1" applyBorder="1" applyAlignment="1">
      <alignment horizontal="center"/>
      <protection/>
    </xf>
    <xf numFmtId="3" fontId="7" fillId="0" borderId="1" xfId="0" applyNumberFormat="1" applyFont="1" applyBorder="1" applyAlignment="1">
      <alignment horizontal="center"/>
    </xf>
    <xf numFmtId="0" fontId="8" fillId="2" borderId="0" xfId="0" applyFont="1" applyFill="1" applyAlignment="1">
      <alignment/>
    </xf>
    <xf numFmtId="0" fontId="8" fillId="0" borderId="0" xfId="30" applyFont="1" applyAlignment="1">
      <alignment wrapText="1"/>
      <protection/>
    </xf>
    <xf numFmtId="0" fontId="7" fillId="0" borderId="0" xfId="21" applyFont="1">
      <alignment/>
      <protection/>
    </xf>
    <xf numFmtId="0" fontId="8" fillId="0" borderId="4" xfId="21" applyFont="1" applyBorder="1">
      <alignment/>
      <protection/>
    </xf>
    <xf numFmtId="0" fontId="7" fillId="2" borderId="1" xfId="34" applyFont="1" applyFill="1" applyBorder="1" applyAlignment="1">
      <alignment horizontal="left" vertical="center" wrapText="1"/>
      <protection/>
    </xf>
    <xf numFmtId="3" fontId="7" fillId="2" borderId="1" xfId="35" applyNumberFormat="1" applyFont="1" applyFill="1" applyBorder="1" applyAlignment="1">
      <alignment horizontal="center"/>
      <protection/>
    </xf>
    <xf numFmtId="3" fontId="7" fillId="2" borderId="1" xfId="0" applyNumberFormat="1" applyFont="1" applyFill="1" applyBorder="1" applyAlignment="1">
      <alignment horizontal="center"/>
    </xf>
    <xf numFmtId="0" fontId="7" fillId="2" borderId="0" xfId="0" applyFont="1" applyFill="1" applyAlignment="1">
      <alignment/>
    </xf>
    <xf numFmtId="0" fontId="7" fillId="2" borderId="0" xfId="21" applyFont="1" applyFill="1">
      <alignment/>
      <protection/>
    </xf>
    <xf numFmtId="0" fontId="7" fillId="0" borderId="1" xfId="34" applyFont="1" applyBorder="1" applyAlignment="1">
      <alignment horizontal="left" vertical="center" wrapText="1"/>
      <protection/>
    </xf>
    <xf numFmtId="3" fontId="7" fillId="0" borderId="1" xfId="35" applyNumberFormat="1" applyFont="1" applyBorder="1" applyAlignment="1">
      <alignment horizontal="center"/>
      <protection/>
    </xf>
    <xf numFmtId="3" fontId="10" fillId="0" borderId="1" xfId="35" applyNumberFormat="1" applyFont="1" applyBorder="1" applyAlignment="1">
      <alignment horizontal="center"/>
      <protection/>
    </xf>
    <xf numFmtId="0" fontId="8" fillId="3" borderId="0" xfId="21" applyFont="1" applyFill="1">
      <alignment/>
      <protection/>
    </xf>
    <xf numFmtId="210" fontId="8" fillId="0" borderId="1" xfId="0" applyNumberFormat="1" applyFont="1" applyBorder="1" applyAlignment="1">
      <alignment horizontal="center"/>
    </xf>
    <xf numFmtId="210" fontId="7" fillId="2" borderId="1" xfId="0" applyNumberFormat="1" applyFont="1" applyFill="1" applyBorder="1" applyAlignment="1">
      <alignment horizontal="center"/>
    </xf>
    <xf numFmtId="210" fontId="7" fillId="0" borderId="1" xfId="0" applyNumberFormat="1" applyFont="1" applyBorder="1" applyAlignment="1">
      <alignment horizontal="center"/>
    </xf>
    <xf numFmtId="0" fontId="7" fillId="0" borderId="0" xfId="32" applyFont="1">
      <alignment/>
      <protection/>
    </xf>
    <xf numFmtId="9" fontId="7" fillId="0" borderId="0" xfId="32" applyNumberFormat="1" applyFont="1">
      <alignment/>
      <protection/>
    </xf>
    <xf numFmtId="0" fontId="8" fillId="0" borderId="0" xfId="32" applyFont="1">
      <alignment/>
      <protection/>
    </xf>
    <xf numFmtId="9" fontId="8" fillId="0" borderId="0" xfId="32" applyNumberFormat="1" applyFont="1">
      <alignment/>
      <protection/>
    </xf>
    <xf numFmtId="0" fontId="8" fillId="0" borderId="1" xfId="32" applyFont="1" applyBorder="1">
      <alignment/>
      <protection/>
    </xf>
    <xf numFmtId="0" fontId="8" fillId="0" borderId="5" xfId="32" applyFont="1" applyBorder="1">
      <alignment/>
      <protection/>
    </xf>
    <xf numFmtId="0" fontId="8" fillId="0" borderId="6" xfId="32" applyFont="1" applyBorder="1">
      <alignment/>
      <protection/>
    </xf>
    <xf numFmtId="49" fontId="8" fillId="0" borderId="7" xfId="0" applyNumberFormat="1" applyFont="1" applyBorder="1" applyAlignment="1">
      <alignment/>
    </xf>
    <xf numFmtId="0" fontId="7"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8" xfId="32" applyNumberFormat="1" applyFont="1" applyBorder="1">
      <alignment/>
      <protection/>
    </xf>
    <xf numFmtId="3" fontId="8" fillId="0" borderId="10" xfId="0" applyNumberFormat="1" applyFont="1" applyBorder="1" applyAlignment="1">
      <alignment horizontal="center"/>
    </xf>
    <xf numFmtId="49" fontId="8" fillId="0" borderId="5" xfId="32" applyNumberFormat="1" applyFont="1" applyBorder="1">
      <alignment/>
      <protection/>
    </xf>
    <xf numFmtId="3" fontId="8" fillId="0" borderId="11" xfId="0" applyNumberFormat="1" applyFont="1" applyBorder="1" applyAlignment="1">
      <alignment horizontal="center"/>
    </xf>
    <xf numFmtId="3" fontId="8" fillId="0" borderId="12" xfId="0" applyNumberFormat="1" applyFont="1" applyBorder="1" applyAlignment="1">
      <alignment horizontal="center"/>
    </xf>
    <xf numFmtId="3" fontId="7" fillId="0" borderId="0" xfId="0" applyNumberFormat="1" applyFont="1" applyBorder="1" applyAlignment="1">
      <alignment/>
    </xf>
    <xf numFmtId="3" fontId="7" fillId="0" borderId="0" xfId="0" applyNumberFormat="1" applyFont="1" applyAlignment="1">
      <alignment/>
    </xf>
    <xf numFmtId="0" fontId="8" fillId="0" borderId="1" xfId="26" applyFont="1" applyBorder="1" applyAlignment="1" quotePrefix="1">
      <alignment horizontal="left" wrapText="1"/>
      <protection/>
    </xf>
    <xf numFmtId="3" fontId="8" fillId="0" borderId="1" xfId="0" applyNumberFormat="1" applyFont="1" applyBorder="1" applyAlignment="1">
      <alignment/>
    </xf>
    <xf numFmtId="3" fontId="8" fillId="0" borderId="1" xfId="0" applyNumberFormat="1" applyFont="1" applyFill="1" applyBorder="1" applyAlignment="1">
      <alignment horizontal="right" wrapText="1"/>
    </xf>
    <xf numFmtId="3" fontId="8" fillId="0" borderId="1" xfId="26" applyNumberFormat="1" applyFont="1" applyBorder="1" applyAlignment="1">
      <alignment wrapText="1"/>
      <protection/>
    </xf>
    <xf numFmtId="0" fontId="8" fillId="0" borderId="1" xfId="26" applyFont="1" applyFill="1" applyBorder="1" applyAlignment="1">
      <alignment wrapText="1"/>
      <protection/>
    </xf>
    <xf numFmtId="0" fontId="8" fillId="0" borderId="1" xfId="26" applyFont="1" applyBorder="1" applyAlignment="1">
      <alignment wrapText="1"/>
      <protection/>
    </xf>
    <xf numFmtId="3" fontId="8" fillId="0" borderId="1" xfId="26" applyNumberFormat="1" applyFont="1" applyFill="1" applyBorder="1" applyAlignment="1">
      <alignment wrapText="1"/>
      <protection/>
    </xf>
    <xf numFmtId="3" fontId="8" fillId="0" borderId="0" xfId="0" applyNumberFormat="1" applyFont="1" applyAlignment="1">
      <alignment/>
    </xf>
    <xf numFmtId="0" fontId="8" fillId="0" borderId="1" xfId="22" applyNumberFormat="1" applyFont="1" applyFill="1" applyBorder="1" applyAlignment="1" applyProtection="1">
      <alignment horizontal="center" vertical="center" wrapText="1"/>
      <protection locked="0"/>
    </xf>
    <xf numFmtId="0" fontId="8" fillId="0" borderId="1" xfId="22" applyNumberFormat="1" applyFont="1" applyFill="1" applyBorder="1" applyAlignment="1" applyProtection="1">
      <alignment wrapText="1"/>
      <protection locked="0"/>
    </xf>
    <xf numFmtId="0" fontId="7" fillId="2" borderId="1" xfId="26" applyNumberFormat="1" applyFont="1" applyFill="1" applyBorder="1" applyAlignment="1" applyProtection="1">
      <alignment wrapText="1"/>
      <protection locked="0"/>
    </xf>
    <xf numFmtId="0" fontId="8" fillId="0" borderId="1" xfId="26" applyNumberFormat="1" applyFont="1" applyFill="1" applyBorder="1" applyAlignment="1" applyProtection="1">
      <alignment wrapText="1"/>
      <protection locked="0"/>
    </xf>
    <xf numFmtId="3" fontId="7" fillId="2" borderId="1" xfId="0" applyNumberFormat="1" applyFont="1" applyFill="1" applyBorder="1" applyAlignment="1">
      <alignment horizontal="right" wrapText="1"/>
    </xf>
    <xf numFmtId="0" fontId="8" fillId="2" borderId="0" xfId="0" applyFont="1" applyFill="1" applyBorder="1" applyAlignment="1">
      <alignment/>
    </xf>
    <xf numFmtId="0" fontId="7" fillId="3" borderId="1" xfId="26" applyFont="1" applyFill="1" applyBorder="1" applyAlignment="1">
      <alignment wrapText="1"/>
      <protection/>
    </xf>
    <xf numFmtId="0" fontId="7" fillId="0" borderId="0" xfId="31" applyFont="1">
      <alignment/>
      <protection/>
    </xf>
    <xf numFmtId="0" fontId="8" fillId="0" borderId="0" xfId="31" applyFont="1">
      <alignment/>
      <protection/>
    </xf>
    <xf numFmtId="1" fontId="8" fillId="0" borderId="1" xfId="30" applyNumberFormat="1" applyFont="1" applyBorder="1" applyAlignment="1">
      <alignment horizontal="center"/>
      <protection/>
    </xf>
    <xf numFmtId="3" fontId="8" fillId="0" borderId="0" xfId="31" applyNumberFormat="1" applyFont="1">
      <alignment/>
      <protection/>
    </xf>
    <xf numFmtId="172" fontId="9" fillId="0" borderId="0" xfId="0" applyNumberFormat="1" applyFont="1" applyAlignment="1">
      <alignment/>
    </xf>
    <xf numFmtId="0" fontId="9" fillId="0" borderId="0" xfId="31" applyFont="1">
      <alignment/>
      <protection/>
    </xf>
    <xf numFmtId="0" fontId="8" fillId="0" borderId="0" xfId="30" applyFont="1">
      <alignment/>
      <protection/>
    </xf>
    <xf numFmtId="0" fontId="8" fillId="0" borderId="8" xfId="30" applyFont="1" applyBorder="1" applyAlignment="1">
      <alignment horizontal="right"/>
      <protection/>
    </xf>
    <xf numFmtId="0" fontId="8" fillId="0" borderId="13" xfId="30" applyFont="1" applyBorder="1" applyAlignment="1">
      <alignment horizontal="center" vertical="center" wrapText="1"/>
      <protection/>
    </xf>
    <xf numFmtId="0" fontId="8" fillId="0" borderId="1" xfId="30" applyFont="1" applyBorder="1" applyAlignment="1">
      <alignment horizontal="center" vertical="center" wrapText="1"/>
      <protection/>
    </xf>
    <xf numFmtId="49" fontId="8" fillId="0" borderId="6" xfId="30" applyNumberFormat="1" applyFont="1" applyBorder="1" applyAlignment="1">
      <alignment horizontal="left" vertical="center"/>
      <protection/>
    </xf>
    <xf numFmtId="49" fontId="8" fillId="0" borderId="6" xfId="30" applyNumberFormat="1" applyFont="1" applyBorder="1" applyAlignment="1">
      <alignment vertical="center" wrapText="1"/>
      <protection/>
    </xf>
    <xf numFmtId="49" fontId="8" fillId="0" borderId="1" xfId="30" applyNumberFormat="1" applyFont="1" applyBorder="1" applyAlignment="1">
      <alignment vertical="center" wrapText="1"/>
      <protection/>
    </xf>
    <xf numFmtId="49" fontId="7" fillId="3" borderId="1" xfId="30" applyNumberFormat="1" applyFont="1" applyFill="1" applyBorder="1" applyAlignment="1">
      <alignment wrapText="1"/>
      <protection/>
    </xf>
    <xf numFmtId="1" fontId="7" fillId="3" borderId="1" xfId="30" applyNumberFormat="1" applyFont="1" applyFill="1" applyBorder="1" applyAlignment="1">
      <alignment horizontal="center"/>
      <protection/>
    </xf>
    <xf numFmtId="0" fontId="11" fillId="0" borderId="0" xfId="0" applyFont="1" applyAlignment="1">
      <alignment/>
    </xf>
    <xf numFmtId="9" fontId="11" fillId="0" borderId="1" xfId="0" applyNumberFormat="1" applyFont="1" applyBorder="1" applyAlignment="1">
      <alignment horizontal="center"/>
    </xf>
    <xf numFmtId="0" fontId="11" fillId="0" borderId="1" xfId="0" applyFont="1" applyBorder="1" applyAlignment="1">
      <alignment horizontal="center"/>
    </xf>
    <xf numFmtId="0" fontId="8" fillId="0" borderId="0" xfId="0" applyFont="1" applyAlignment="1">
      <alignment horizontal="center"/>
    </xf>
    <xf numFmtId="0" fontId="8" fillId="0" borderId="0" xfId="27" applyFont="1">
      <alignment/>
      <protection/>
    </xf>
    <xf numFmtId="0" fontId="7" fillId="0" borderId="0" xfId="23" applyFont="1">
      <alignment/>
      <protection/>
    </xf>
    <xf numFmtId="0" fontId="8" fillId="0" borderId="0" xfId="23" applyFont="1">
      <alignment/>
      <protection/>
    </xf>
    <xf numFmtId="9" fontId="8" fillId="0" borderId="0" xfId="0" applyNumberFormat="1" applyFont="1" applyFill="1" applyBorder="1" applyAlignment="1">
      <alignment horizontal="left" vertical="center" wrapText="1"/>
    </xf>
    <xf numFmtId="0" fontId="12" fillId="0" borderId="0" xfId="0" applyFont="1" applyAlignment="1">
      <alignment/>
    </xf>
    <xf numFmtId="9" fontId="7" fillId="2" borderId="1" xfId="0" applyNumberFormat="1" applyFont="1" applyFill="1" applyBorder="1" applyAlignment="1">
      <alignment horizontal="left" vertical="center" wrapText="1"/>
    </xf>
    <xf numFmtId="0" fontId="7" fillId="2" borderId="1" xfId="0" applyFont="1" applyFill="1" applyBorder="1" applyAlignment="1">
      <alignment/>
    </xf>
    <xf numFmtId="1" fontId="7" fillId="2" borderId="1" xfId="0" applyNumberFormat="1" applyFont="1" applyFill="1" applyBorder="1" applyAlignment="1">
      <alignment/>
    </xf>
    <xf numFmtId="208" fontId="7" fillId="2" borderId="1" xfId="0" applyNumberFormat="1" applyFont="1" applyFill="1" applyBorder="1" applyAlignment="1">
      <alignment horizontal="center" vertical="center"/>
    </xf>
    <xf numFmtId="209" fontId="7" fillId="2" borderId="1" xfId="0" applyNumberFormat="1" applyFont="1" applyFill="1" applyBorder="1" applyAlignment="1">
      <alignment horizontal="center" vertical="center"/>
    </xf>
    <xf numFmtId="0" fontId="12" fillId="0" borderId="0" xfId="27" applyFont="1">
      <alignment/>
      <protection/>
    </xf>
    <xf numFmtId="9" fontId="8" fillId="0" borderId="1" xfId="27" applyNumberFormat="1" applyFont="1" applyBorder="1">
      <alignment/>
      <protection/>
    </xf>
    <xf numFmtId="3" fontId="8" fillId="0" borderId="1" xfId="27" applyNumberFormat="1" applyFont="1" applyBorder="1">
      <alignment/>
      <protection/>
    </xf>
    <xf numFmtId="9" fontId="8" fillId="0" borderId="13" xfId="27" applyNumberFormat="1" applyFont="1" applyBorder="1">
      <alignment/>
      <protection/>
    </xf>
    <xf numFmtId="2" fontId="8" fillId="0" borderId="1" xfId="27" applyNumberFormat="1" applyFont="1" applyBorder="1" applyAlignment="1">
      <alignment vertical="center" wrapText="1"/>
      <protection/>
    </xf>
    <xf numFmtId="9" fontId="8" fillId="0" borderId="9" xfId="27" applyNumberFormat="1" applyFont="1" applyBorder="1">
      <alignment/>
      <protection/>
    </xf>
    <xf numFmtId="3" fontId="8" fillId="0" borderId="1" xfId="27" applyNumberFormat="1" applyFont="1" applyBorder="1" applyAlignment="1">
      <alignment horizontal="center" vertical="center" wrapText="1"/>
      <protection/>
    </xf>
    <xf numFmtId="0" fontId="7" fillId="0" borderId="1" xfId="27" applyFont="1" applyBorder="1" applyAlignment="1" quotePrefix="1">
      <alignment horizontal="center"/>
      <protection/>
    </xf>
    <xf numFmtId="9" fontId="8" fillId="0" borderId="1" xfId="29" applyNumberFormat="1" applyFont="1" applyBorder="1">
      <alignment/>
      <protection/>
    </xf>
    <xf numFmtId="0" fontId="0" fillId="0" borderId="1" xfId="0" applyFont="1" applyBorder="1" applyAlignment="1">
      <alignment vertical="center" wrapText="1"/>
    </xf>
    <xf numFmtId="0" fontId="0" fillId="0" borderId="1" xfId="0" applyFont="1" applyBorder="1" applyAlignment="1">
      <alignment/>
    </xf>
    <xf numFmtId="3" fontId="0" fillId="0" borderId="1" xfId="34" applyNumberFormat="1" applyFont="1" applyBorder="1" quotePrefix="1">
      <alignment/>
      <protection/>
    </xf>
    <xf numFmtId="0" fontId="0" fillId="0" borderId="1" xfId="0" applyFont="1" applyFill="1" applyBorder="1" applyAlignment="1">
      <alignment/>
    </xf>
    <xf numFmtId="3" fontId="0" fillId="0" borderId="1" xfId="0" applyNumberFormat="1" applyFont="1" applyBorder="1" applyAlignment="1">
      <alignment/>
    </xf>
    <xf numFmtId="49" fontId="3" fillId="0" borderId="1" xfId="0" applyNumberFormat="1" applyFont="1" applyBorder="1" applyAlignment="1" quotePrefix="1">
      <alignment horizontal="center"/>
    </xf>
    <xf numFmtId="0" fontId="0" fillId="0" borderId="1" xfId="0" applyFont="1" applyBorder="1" applyAlignment="1">
      <alignment horizontal="center" vertical="center" wrapText="1"/>
    </xf>
    <xf numFmtId="0" fontId="0" fillId="0" borderId="1" xfId="25" applyFont="1" applyBorder="1" applyAlignment="1">
      <alignment vertical="center" wrapText="1"/>
      <protection/>
    </xf>
    <xf numFmtId="0" fontId="3" fillId="0" borderId="1" xfId="25" applyFont="1" applyBorder="1" applyAlignment="1" quotePrefix="1">
      <alignment horizontal="center" vertical="center" wrapText="1"/>
      <protection/>
    </xf>
    <xf numFmtId="0" fontId="0" fillId="0" borderId="0" xfId="25" applyFont="1">
      <alignment/>
      <protection/>
    </xf>
    <xf numFmtId="0" fontId="12" fillId="0" borderId="14" xfId="21" applyFont="1" applyBorder="1">
      <alignment/>
      <protection/>
    </xf>
    <xf numFmtId="0" fontId="7" fillId="2" borderId="1" xfId="21" applyFont="1" applyFill="1" applyBorder="1" applyAlignment="1">
      <alignment/>
      <protection/>
    </xf>
    <xf numFmtId="210" fontId="8" fillId="2" borderId="1" xfId="0" applyNumberFormat="1" applyFont="1" applyFill="1" applyBorder="1" applyAlignment="1">
      <alignment horizontal="center"/>
    </xf>
    <xf numFmtId="3" fontId="8" fillId="0" borderId="1" xfId="0" applyNumberFormat="1" applyFont="1" applyBorder="1" applyAlignment="1">
      <alignment horizontal="right"/>
    </xf>
    <xf numFmtId="3" fontId="7" fillId="2" borderId="1" xfId="35" applyNumberFormat="1" applyFont="1" applyFill="1" applyBorder="1" applyAlignment="1">
      <alignment horizontal="right"/>
      <protection/>
    </xf>
    <xf numFmtId="3" fontId="8" fillId="0" borderId="1" xfId="35" applyNumberFormat="1" applyFont="1" applyBorder="1" applyAlignment="1">
      <alignment horizontal="right"/>
      <protection/>
    </xf>
    <xf numFmtId="3" fontId="7" fillId="0" borderId="1" xfId="35" applyNumberFormat="1" applyFont="1" applyBorder="1" applyAlignment="1">
      <alignment horizontal="right"/>
      <protection/>
    </xf>
    <xf numFmtId="3" fontId="7" fillId="2" borderId="1" xfId="0" applyNumberFormat="1" applyFont="1" applyFill="1" applyBorder="1" applyAlignment="1">
      <alignment horizontal="right"/>
    </xf>
    <xf numFmtId="172" fontId="8" fillId="0" borderId="1" xfId="0" applyNumberFormat="1" applyFont="1" applyBorder="1" applyAlignment="1">
      <alignment horizontal="right"/>
    </xf>
    <xf numFmtId="172" fontId="7" fillId="2" borderId="1" xfId="0" applyNumberFormat="1" applyFont="1" applyFill="1" applyBorder="1" applyAlignment="1">
      <alignment horizontal="right"/>
    </xf>
    <xf numFmtId="172" fontId="7" fillId="0" borderId="1" xfId="0" applyNumberFormat="1" applyFont="1" applyBorder="1" applyAlignment="1">
      <alignment horizontal="right"/>
    </xf>
    <xf numFmtId="172" fontId="8" fillId="2" borderId="1" xfId="0" applyNumberFormat="1" applyFont="1" applyFill="1" applyBorder="1" applyAlignment="1">
      <alignment horizontal="right"/>
    </xf>
    <xf numFmtId="0" fontId="12" fillId="0" borderId="0" xfId="32" applyFont="1">
      <alignment/>
      <protection/>
    </xf>
    <xf numFmtId="3" fontId="8" fillId="0" borderId="15" xfId="0" applyNumberFormat="1" applyFont="1" applyBorder="1" applyAlignment="1">
      <alignment horizontal="right"/>
    </xf>
    <xf numFmtId="3" fontId="8" fillId="0" borderId="16" xfId="0" applyNumberFormat="1" applyFont="1" applyBorder="1" applyAlignment="1">
      <alignment horizontal="right"/>
    </xf>
    <xf numFmtId="3" fontId="8" fillId="0" borderId="17" xfId="0" applyNumberFormat="1" applyFont="1" applyBorder="1" applyAlignment="1">
      <alignment horizontal="right"/>
    </xf>
    <xf numFmtId="9" fontId="8" fillId="0" borderId="10" xfId="32" applyNumberFormat="1" applyFont="1" applyBorder="1" applyAlignment="1">
      <alignment horizontal="center"/>
      <protection/>
    </xf>
    <xf numFmtId="9" fontId="8" fillId="0" borderId="11" xfId="32" applyNumberFormat="1" applyFont="1" applyBorder="1" applyAlignment="1">
      <alignment horizontal="center"/>
      <protection/>
    </xf>
    <xf numFmtId="9" fontId="8" fillId="0" borderId="11" xfId="0" applyNumberFormat="1" applyFont="1" applyBorder="1" applyAlignment="1">
      <alignment horizontal="center"/>
    </xf>
    <xf numFmtId="9" fontId="8" fillId="0" borderId="12" xfId="0" applyNumberFormat="1" applyFont="1" applyBorder="1" applyAlignment="1">
      <alignment horizontal="center"/>
    </xf>
    <xf numFmtId="3" fontId="8" fillId="0" borderId="1" xfId="0" applyNumberFormat="1" applyFont="1" applyBorder="1" applyAlignment="1">
      <alignment horizontal="right" wrapText="1"/>
    </xf>
    <xf numFmtId="3" fontId="8" fillId="0" borderId="1" xfId="26" applyNumberFormat="1" applyFont="1" applyBorder="1" applyAlignment="1">
      <alignment horizontal="right"/>
      <protection/>
    </xf>
    <xf numFmtId="3" fontId="7" fillId="2" borderId="1" xfId="0" applyNumberFormat="1" applyFont="1" applyFill="1" applyBorder="1" applyAlignment="1" applyProtection="1">
      <alignment horizontal="right" wrapText="1"/>
      <protection locked="0"/>
    </xf>
    <xf numFmtId="3" fontId="7" fillId="2" borderId="1" xfId="26" applyNumberFormat="1" applyFont="1" applyFill="1" applyBorder="1" applyAlignment="1">
      <alignment horizontal="right" wrapText="1"/>
      <protection/>
    </xf>
    <xf numFmtId="3" fontId="8" fillId="0" borderId="1" xfId="26" applyNumberFormat="1" applyFont="1" applyFill="1" applyBorder="1" applyAlignment="1" applyProtection="1">
      <alignment horizontal="right" wrapText="1"/>
      <protection locked="0"/>
    </xf>
    <xf numFmtId="3" fontId="7" fillId="0" borderId="1" xfId="26" applyNumberFormat="1" applyFont="1" applyBorder="1" applyAlignment="1">
      <alignment horizontal="right" wrapText="1"/>
      <protection/>
    </xf>
    <xf numFmtId="3" fontId="8" fillId="0" borderId="1" xfId="26" applyNumberFormat="1" applyFont="1" applyBorder="1" applyAlignment="1">
      <alignment horizontal="right" wrapText="1"/>
      <protection/>
    </xf>
    <xf numFmtId="3" fontId="7" fillId="2" borderId="1" xfId="26" applyNumberFormat="1" applyFont="1" applyFill="1" applyBorder="1" applyAlignment="1" applyProtection="1">
      <alignment horizontal="right" wrapText="1"/>
      <protection locked="0"/>
    </xf>
    <xf numFmtId="3" fontId="7" fillId="0" borderId="1" xfId="26" applyNumberFormat="1" applyFont="1" applyFill="1" applyBorder="1" applyAlignment="1" applyProtection="1">
      <alignment horizontal="right" wrapText="1"/>
      <protection locked="0"/>
    </xf>
    <xf numFmtId="3" fontId="8" fillId="0" borderId="1" xfId="0" applyNumberFormat="1" applyFont="1" applyFill="1" applyBorder="1" applyAlignment="1">
      <alignment horizontal="right"/>
    </xf>
    <xf numFmtId="3" fontId="8" fillId="0" borderId="1" xfId="0" applyNumberFormat="1" applyFont="1" applyFill="1" applyBorder="1" applyAlignment="1" applyProtection="1">
      <alignment horizontal="right" wrapText="1"/>
      <protection locked="0"/>
    </xf>
    <xf numFmtId="3" fontId="8" fillId="0" borderId="1" xfId="26" applyNumberFormat="1" applyFont="1" applyFill="1" applyBorder="1" applyAlignment="1">
      <alignment horizontal="right" wrapText="1"/>
      <protection/>
    </xf>
    <xf numFmtId="3" fontId="7" fillId="3" borderId="1" xfId="26" applyNumberFormat="1" applyFont="1" applyFill="1" applyBorder="1" applyAlignment="1">
      <alignment horizontal="right" wrapText="1"/>
      <protection/>
    </xf>
    <xf numFmtId="3" fontId="7" fillId="3" borderId="1" xfId="0" applyNumberFormat="1" applyFont="1" applyFill="1" applyBorder="1" applyAlignment="1">
      <alignment horizontal="right"/>
    </xf>
    <xf numFmtId="3" fontId="8" fillId="0" borderId="1" xfId="0" applyNumberFormat="1" applyFont="1" applyFill="1" applyBorder="1" applyAlignment="1" applyProtection="1" quotePrefix="1">
      <alignment horizontal="center" vertical="center" wrapText="1"/>
      <protection locked="0"/>
    </xf>
    <xf numFmtId="3" fontId="7" fillId="0" borderId="1" xfId="26" applyNumberFormat="1" applyFont="1" applyFill="1" applyBorder="1" applyAlignment="1" applyProtection="1" quotePrefix="1">
      <alignment horizontal="center" vertical="center" wrapText="1"/>
      <protection locked="0"/>
    </xf>
    <xf numFmtId="0" fontId="12" fillId="0" borderId="7" xfId="0" applyFont="1" applyBorder="1" applyAlignment="1">
      <alignment vertical="center"/>
    </xf>
    <xf numFmtId="0" fontId="12" fillId="0" borderId="0" xfId="31" applyFont="1">
      <alignment/>
      <protection/>
    </xf>
    <xf numFmtId="3" fontId="7" fillId="0" borderId="1" xfId="0" applyNumberFormat="1" applyFont="1" applyBorder="1" applyAlignment="1">
      <alignment horizontal="right"/>
    </xf>
    <xf numFmtId="0" fontId="8" fillId="0" borderId="0" xfId="30" applyFont="1" applyBorder="1" applyAlignment="1">
      <alignment horizontal="left" wrapText="1"/>
      <protection/>
    </xf>
    <xf numFmtId="0" fontId="12" fillId="0" borderId="0" xfId="0" applyFont="1" applyBorder="1" applyAlignment="1">
      <alignment/>
    </xf>
    <xf numFmtId="0" fontId="7" fillId="0" borderId="0" xfId="0" applyFont="1" applyBorder="1" applyAlignment="1">
      <alignment/>
    </xf>
    <xf numFmtId="0" fontId="8" fillId="0" borderId="13" xfId="28" applyFont="1" applyFill="1" applyBorder="1" applyAlignment="1" quotePrefix="1">
      <alignment horizontal="center" vertical="center" wrapText="1"/>
      <protection/>
    </xf>
    <xf numFmtId="0" fontId="8" fillId="0" borderId="1" xfId="28" applyFont="1" applyFill="1" applyBorder="1" applyAlignment="1" quotePrefix="1">
      <alignment horizontal="center" vertical="center" wrapText="1"/>
      <protection/>
    </xf>
    <xf numFmtId="0" fontId="7" fillId="0" borderId="1" xfId="28" applyFont="1" applyFill="1" applyBorder="1" applyAlignment="1" quotePrefix="1">
      <alignment horizontal="center" vertical="center" wrapText="1"/>
      <protection/>
    </xf>
    <xf numFmtId="3" fontId="7" fillId="0" borderId="1" xfId="23" applyNumberFormat="1" applyFont="1" applyBorder="1" applyAlignment="1">
      <alignment horizontal="center"/>
      <protection/>
    </xf>
    <xf numFmtId="0" fontId="12" fillId="0" borderId="0" xfId="23" applyFont="1">
      <alignment/>
      <protection/>
    </xf>
    <xf numFmtId="3" fontId="8" fillId="0" borderId="1" xfId="28" applyNumberFormat="1" applyFont="1" applyFill="1" applyBorder="1" applyAlignment="1">
      <alignment wrapText="1"/>
      <protection/>
    </xf>
    <xf numFmtId="3" fontId="8" fillId="0" borderId="1" xfId="24" applyNumberFormat="1" applyFont="1" applyBorder="1" applyAlignment="1">
      <alignment/>
      <protection/>
    </xf>
    <xf numFmtId="3" fontId="8" fillId="0" borderId="1" xfId="23" applyNumberFormat="1" applyFont="1" applyBorder="1" applyAlignment="1">
      <alignment/>
      <protection/>
    </xf>
    <xf numFmtId="3" fontId="8" fillId="0" borderId="1" xfId="33" applyNumberFormat="1" applyFont="1" applyBorder="1" applyAlignment="1">
      <alignment/>
      <protection/>
    </xf>
    <xf numFmtId="3" fontId="8" fillId="0" borderId="1" xfId="0" applyNumberFormat="1" applyFont="1" applyBorder="1" applyAlignment="1">
      <alignment/>
    </xf>
    <xf numFmtId="3" fontId="7" fillId="0" borderId="1" xfId="28" applyNumberFormat="1" applyFont="1" applyFill="1" applyBorder="1" applyAlignment="1">
      <alignment/>
      <protection/>
    </xf>
    <xf numFmtId="3" fontId="7" fillId="0" borderId="1" xfId="23" applyNumberFormat="1" applyFont="1" applyBorder="1" applyAlignment="1">
      <alignment/>
      <protection/>
    </xf>
    <xf numFmtId="9" fontId="11" fillId="0" borderId="1" xfId="28" applyNumberFormat="1" applyFont="1" applyFill="1" applyBorder="1" applyAlignment="1">
      <alignment/>
      <protection/>
    </xf>
    <xf numFmtId="9" fontId="11" fillId="0" borderId="1" xfId="23" applyNumberFormat="1" applyFont="1" applyBorder="1" applyAlignment="1">
      <alignment/>
      <protection/>
    </xf>
    <xf numFmtId="0" fontId="8" fillId="2" borderId="8" xfId="23" applyFont="1" applyFill="1" applyBorder="1">
      <alignment/>
      <protection/>
    </xf>
    <xf numFmtId="0" fontId="8" fillId="2" borderId="6" xfId="23" applyFont="1" applyFill="1" applyBorder="1">
      <alignment/>
      <protection/>
    </xf>
    <xf numFmtId="0" fontId="8" fillId="2" borderId="6" xfId="28" applyFont="1" applyFill="1" applyBorder="1" applyAlignment="1">
      <alignment wrapText="1"/>
      <protection/>
    </xf>
    <xf numFmtId="0" fontId="8" fillId="2" borderId="1" xfId="28" applyFont="1" applyFill="1" applyBorder="1" applyAlignment="1">
      <alignment wrapText="1"/>
      <protection/>
    </xf>
    <xf numFmtId="0" fontId="7" fillId="2" borderId="1" xfId="28" applyFont="1" applyFill="1" applyBorder="1" applyAlignment="1">
      <alignment/>
      <protection/>
    </xf>
    <xf numFmtId="0" fontId="11" fillId="2" borderId="1" xfId="28" applyFont="1" applyFill="1" applyBorder="1" applyAlignment="1">
      <alignment wrapText="1"/>
      <protection/>
    </xf>
    <xf numFmtId="0" fontId="7" fillId="2" borderId="1" xfId="28" applyFont="1" applyFill="1" applyBorder="1" applyAlignment="1">
      <alignment wrapText="1"/>
      <protection/>
    </xf>
    <xf numFmtId="0" fontId="7" fillId="0" borderId="1" xfId="0" applyFont="1" applyBorder="1" applyAlignment="1">
      <alignment horizontal="center"/>
    </xf>
    <xf numFmtId="3" fontId="0" fillId="0" borderId="1" xfId="25" applyNumberFormat="1" applyFont="1" applyBorder="1">
      <alignment/>
      <protection/>
    </xf>
    <xf numFmtId="0" fontId="0" fillId="0" borderId="1" xfId="25" applyFont="1" applyBorder="1">
      <alignment/>
      <protection/>
    </xf>
    <xf numFmtId="3" fontId="8" fillId="0" borderId="1" xfId="31" applyNumberFormat="1" applyFont="1" applyBorder="1" applyAlignment="1">
      <alignment horizontal="right"/>
      <protection/>
    </xf>
    <xf numFmtId="3" fontId="7" fillId="3" borderId="1" xfId="31" applyNumberFormat="1" applyFont="1" applyFill="1" applyBorder="1" applyAlignment="1">
      <alignment horizontal="right"/>
      <protection/>
    </xf>
    <xf numFmtId="0" fontId="8" fillId="0" borderId="1" xfId="0" applyFont="1" applyBorder="1" applyAlignment="1">
      <alignment horizontal="center"/>
    </xf>
    <xf numFmtId="0" fontId="8" fillId="0" borderId="1" xfId="0" applyFont="1" applyBorder="1" applyAlignment="1">
      <alignment horizontal="center" wrapText="1"/>
    </xf>
    <xf numFmtId="0" fontId="6" fillId="2" borderId="0" xfId="0" applyNumberFormat="1" applyFont="1" applyFill="1" applyBorder="1" applyAlignment="1">
      <alignment horizontal="left" vertical="top" wrapText="1"/>
    </xf>
    <xf numFmtId="0" fontId="6" fillId="2" borderId="18" xfId="0" applyNumberFormat="1" applyFont="1" applyFill="1" applyBorder="1" applyAlignment="1">
      <alignment horizontal="left" vertical="top" wrapText="1"/>
    </xf>
    <xf numFmtId="0" fontId="6" fillId="2" borderId="19" xfId="0" applyNumberFormat="1" applyFont="1" applyFill="1" applyBorder="1" applyAlignment="1">
      <alignment horizontal="left" vertical="top" wrapText="1"/>
    </xf>
    <xf numFmtId="0" fontId="6" fillId="2" borderId="20" xfId="0" applyNumberFormat="1" applyFont="1" applyFill="1" applyBorder="1" applyAlignment="1">
      <alignment horizontal="left" vertical="top" wrapText="1"/>
    </xf>
    <xf numFmtId="0" fontId="6" fillId="2" borderId="21" xfId="0" applyNumberFormat="1" applyFont="1" applyFill="1" applyBorder="1" applyAlignment="1">
      <alignment horizontal="left" vertical="top" wrapText="1"/>
    </xf>
    <xf numFmtId="0" fontId="6" fillId="2" borderId="22" xfId="0" applyFont="1" applyFill="1" applyBorder="1" applyAlignment="1">
      <alignment horizontal="left" vertical="top" wrapText="1"/>
    </xf>
    <xf numFmtId="0" fontId="12" fillId="0" borderId="0" xfId="0" applyFont="1" applyBorder="1" applyAlignment="1">
      <alignment vertical="center"/>
    </xf>
    <xf numFmtId="0" fontId="8" fillId="0" borderId="20" xfId="30" applyFont="1" applyBorder="1" applyAlignment="1">
      <alignment horizontal="left" wrapText="1"/>
      <protection/>
    </xf>
    <xf numFmtId="1" fontId="8" fillId="0" borderId="1" xfId="0" applyNumberFormat="1" applyFont="1" applyBorder="1" applyAlignment="1">
      <alignment horizontal="center" vertical="center" wrapText="1"/>
    </xf>
    <xf numFmtId="0" fontId="7" fillId="0" borderId="1" xfId="21" applyFont="1" applyBorder="1" applyAlignment="1">
      <alignment horizontal="center" wrapText="1"/>
      <protection/>
    </xf>
    <xf numFmtId="0" fontId="8" fillId="0" borderId="1" xfId="21" applyFont="1" applyBorder="1" applyAlignment="1">
      <alignment horizontal="center" vertical="center" wrapText="1"/>
      <protection/>
    </xf>
    <xf numFmtId="0" fontId="8" fillId="0" borderId="1"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3" xfId="28" applyFont="1" applyFill="1" applyBorder="1" applyAlignment="1" quotePrefix="1">
      <alignment horizontal="center" vertical="center" wrapText="1"/>
      <protection/>
    </xf>
    <xf numFmtId="0" fontId="8" fillId="0" borderId="1" xfId="28" applyFont="1" applyFill="1" applyBorder="1" applyAlignment="1" quotePrefix="1">
      <alignment horizontal="center" vertical="center" wrapText="1"/>
      <protection/>
    </xf>
    <xf numFmtId="0" fontId="8" fillId="0" borderId="1" xfId="26" applyNumberFormat="1" applyFont="1" applyFill="1" applyBorder="1" applyAlignment="1" applyProtection="1">
      <alignment horizontal="center" vertical="center" wrapText="1"/>
      <protection locked="0"/>
    </xf>
    <xf numFmtId="0" fontId="8" fillId="0" borderId="1" xfId="26" applyNumberFormat="1" applyFont="1" applyFill="1" applyBorder="1" applyAlignment="1" applyProtection="1" quotePrefix="1">
      <alignment horizontal="center" vertical="center" wrapText="1"/>
      <protection locked="0"/>
    </xf>
    <xf numFmtId="3" fontId="8" fillId="0" borderId="1" xfId="26" applyNumberFormat="1" applyFont="1" applyFill="1" applyBorder="1" applyAlignment="1" applyProtection="1">
      <alignment horizontal="center" vertical="center" wrapText="1"/>
      <protection locked="0"/>
    </xf>
    <xf numFmtId="3" fontId="8" fillId="0" borderId="1" xfId="0" applyNumberFormat="1" applyFont="1" applyBorder="1" applyAlignment="1">
      <alignment horizontal="center" vertical="center"/>
    </xf>
    <xf numFmtId="0" fontId="8" fillId="0" borderId="13" xfId="30" applyFont="1" applyBorder="1" applyAlignment="1">
      <alignment horizontal="center" vertical="center" wrapText="1"/>
      <protection/>
    </xf>
    <xf numFmtId="0" fontId="8" fillId="0" borderId="1" xfId="30" applyFont="1" applyBorder="1" applyAlignment="1">
      <alignment horizontal="center" vertical="center" wrapText="1"/>
      <protection/>
    </xf>
    <xf numFmtId="0" fontId="8" fillId="0" borderId="1" xfId="31" applyFont="1" applyBorder="1" applyAlignment="1">
      <alignment horizontal="center" wrapText="1"/>
      <protection/>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xf>
    <xf numFmtId="0" fontId="8" fillId="0" borderId="0" xfId="30" applyFont="1" applyBorder="1" applyAlignment="1">
      <alignment horizontal="left" wrapText="1"/>
      <protection/>
    </xf>
    <xf numFmtId="0" fontId="13" fillId="4" borderId="9" xfId="0" applyFont="1" applyFill="1" applyBorder="1" applyAlignment="1">
      <alignment horizontal="center"/>
    </xf>
    <xf numFmtId="0" fontId="13" fillId="4" borderId="27" xfId="0" applyFont="1" applyFill="1" applyBorder="1" applyAlignment="1">
      <alignment horizontal="center"/>
    </xf>
    <xf numFmtId="0" fontId="13" fillId="4" borderId="13" xfId="0" applyFont="1" applyFill="1" applyBorder="1" applyAlignment="1">
      <alignment horizontal="center"/>
    </xf>
    <xf numFmtId="0" fontId="6" fillId="2" borderId="22" xfId="0" applyNumberFormat="1" applyFont="1" applyFill="1" applyBorder="1" applyAlignment="1">
      <alignment horizontal="left" vertical="top" wrapText="1"/>
    </xf>
    <xf numFmtId="0" fontId="6" fillId="2" borderId="28" xfId="0" applyNumberFormat="1" applyFont="1" applyFill="1" applyBorder="1" applyAlignment="1">
      <alignment horizontal="left" vertical="top" wrapText="1"/>
    </xf>
    <xf numFmtId="0" fontId="6" fillId="2" borderId="29" xfId="0" applyNumberFormat="1" applyFont="1" applyFill="1" applyBorder="1" applyAlignment="1">
      <alignment horizontal="left" vertical="top" wrapText="1"/>
    </xf>
    <xf numFmtId="0" fontId="6" fillId="2" borderId="30" xfId="0" applyNumberFormat="1"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2" borderId="3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6" fillId="2" borderId="18" xfId="0" applyNumberFormat="1"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cellXfs>
  <cellStyles count="23">
    <cellStyle name="Normal" xfId="0"/>
    <cellStyle name="Hyperlink" xfId="15"/>
    <cellStyle name="Followed Hyperlink" xfId="16"/>
    <cellStyle name="Comma" xfId="17"/>
    <cellStyle name="Comma [0]" xfId="18"/>
    <cellStyle name="Currency" xfId="19"/>
    <cellStyle name="Currency [0]" xfId="20"/>
    <cellStyle name="Normal_compar_types_stagiaires_2005_2006" xfId="21"/>
    <cellStyle name="Normal_diplômes_détaillés_2003_2005" xfId="22"/>
    <cellStyle name="Normal_Diplomes_T41_univ_UT_2007" xfId="23"/>
    <cellStyle name="Normal_DN_2007" xfId="24"/>
    <cellStyle name="Normal_durée_formations_0205" xfId="25"/>
    <cellStyle name="Normal_Feuil1" xfId="26"/>
    <cellStyle name="Normal_origine_ressources_2005_2006" xfId="27"/>
    <cellStyle name="Normal_recap_diplomes_par_etablissements" xfId="28"/>
    <cellStyle name="Normal_rers_2008_tot" xfId="29"/>
    <cellStyle name="Normal_spécialités de formations_2005" xfId="30"/>
    <cellStyle name="Normal_spécialités_NSF_2007" xfId="31"/>
    <cellStyle name="Normal_stag_form_uni_2004" xfId="32"/>
    <cellStyle name="Normal_T5-DN_2007" xfId="33"/>
    <cellStyle name="Normal_types_stagiaires_univ_2005" xfId="34"/>
    <cellStyle name="Normal_types_stagiaires_univ_2005_sstom"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XCEL97\FCU2005\R&#233;sultats\DIPLOMES\r&#233;cap_part_diplomes_nationaux_020304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ap_%t_dipl_nat_univ_ 02_05"/>
      <sheetName val="recap_diplomes_nat_du_2002_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
  <sheetViews>
    <sheetView tabSelected="1" workbookViewId="0" topLeftCell="A1">
      <selection activeCell="A21" sqref="A21"/>
    </sheetView>
  </sheetViews>
  <sheetFormatPr defaultColWidth="12" defaultRowHeight="11.25"/>
  <cols>
    <col min="1" max="1" width="46.83203125" style="9" customWidth="1"/>
    <col min="2" max="3" width="6.83203125" style="9" customWidth="1"/>
    <col min="4" max="4" width="9.83203125" style="9" customWidth="1"/>
    <col min="5" max="6" width="6.83203125" style="9" customWidth="1"/>
    <col min="7" max="7" width="9.5" style="9" customWidth="1"/>
    <col min="8" max="9" width="6.83203125" style="9" customWidth="1"/>
    <col min="10" max="10" width="10.16015625" style="9" customWidth="1"/>
    <col min="11" max="12" width="6.83203125" style="9" customWidth="1"/>
    <col min="13" max="13" width="9.83203125" style="9" customWidth="1"/>
    <col min="14" max="14" width="6" style="9" hidden="1" customWidth="1"/>
    <col min="15" max="15" width="6.16015625" style="9" hidden="1" customWidth="1"/>
    <col min="16" max="16" width="9.83203125" style="9" hidden="1" customWidth="1"/>
    <col min="17" max="16384" width="11.5" style="9" customWidth="1"/>
  </cols>
  <sheetData>
    <row r="1" spans="1:16" s="8" customFormat="1" ht="15.75" customHeight="1">
      <c r="A1" s="113" t="s">
        <v>69</v>
      </c>
      <c r="B1" s="7"/>
      <c r="C1" s="7"/>
      <c r="D1" s="7"/>
      <c r="E1" s="7"/>
      <c r="F1" s="7"/>
      <c r="G1" s="7"/>
      <c r="H1" s="7"/>
      <c r="I1" s="7"/>
      <c r="J1" s="7"/>
      <c r="K1" s="7"/>
      <c r="L1" s="7"/>
      <c r="M1" s="7"/>
      <c r="N1" s="7"/>
      <c r="O1" s="7"/>
      <c r="P1" s="7"/>
    </row>
    <row r="2" spans="1:8" ht="15.75" customHeight="1">
      <c r="A2" s="215" t="s">
        <v>72</v>
      </c>
      <c r="B2" s="215"/>
      <c r="C2" s="215"/>
      <c r="D2" s="215"/>
      <c r="H2" s="10"/>
    </row>
    <row r="3" spans="1:13" ht="30" customHeight="1">
      <c r="A3" s="11"/>
      <c r="B3" s="216" t="s">
        <v>70</v>
      </c>
      <c r="C3" s="216"/>
      <c r="D3" s="216"/>
      <c r="E3" s="216" t="s">
        <v>71</v>
      </c>
      <c r="F3" s="216"/>
      <c r="G3" s="216"/>
      <c r="H3" s="216" t="s">
        <v>165</v>
      </c>
      <c r="I3" s="216"/>
      <c r="J3" s="216"/>
      <c r="K3" s="216" t="s">
        <v>2</v>
      </c>
      <c r="L3" s="216"/>
      <c r="M3" s="216"/>
    </row>
    <row r="4" spans="1:16" ht="36" customHeight="1">
      <c r="A4" s="13" t="s">
        <v>67</v>
      </c>
      <c r="B4" s="12">
        <v>2006</v>
      </c>
      <c r="C4" s="22">
        <v>2007</v>
      </c>
      <c r="D4" s="12" t="s">
        <v>122</v>
      </c>
      <c r="E4" s="12">
        <v>2006</v>
      </c>
      <c r="F4" s="22">
        <v>2007</v>
      </c>
      <c r="G4" s="12" t="s">
        <v>122</v>
      </c>
      <c r="H4" s="12">
        <v>2006</v>
      </c>
      <c r="I4" s="22">
        <v>2007</v>
      </c>
      <c r="J4" s="12" t="s">
        <v>122</v>
      </c>
      <c r="K4" s="12">
        <v>2006</v>
      </c>
      <c r="L4" s="22">
        <v>2007</v>
      </c>
      <c r="M4" s="12" t="s">
        <v>123</v>
      </c>
      <c r="O4" s="9" t="s">
        <v>20</v>
      </c>
      <c r="P4" s="9" t="s">
        <v>12</v>
      </c>
    </row>
    <row r="5" spans="1:16" ht="13.5" customHeight="1">
      <c r="A5" s="14" t="s">
        <v>74</v>
      </c>
      <c r="B5" s="11">
        <v>206</v>
      </c>
      <c r="C5" s="15">
        <v>203</v>
      </c>
      <c r="D5" s="20">
        <f>(C5-B5)/B5</f>
        <v>-0.014563106796116505</v>
      </c>
      <c r="E5" s="15">
        <v>337</v>
      </c>
      <c r="F5" s="15">
        <v>347.212</v>
      </c>
      <c r="G5" s="21">
        <f>(F5-E5)/E5</f>
        <v>0.03030267062314537</v>
      </c>
      <c r="H5" s="15">
        <v>40.6</v>
      </c>
      <c r="I5" s="15">
        <v>42</v>
      </c>
      <c r="J5" s="20">
        <f>(I5-H5)/H5</f>
        <v>0.03448275862068962</v>
      </c>
      <c r="K5" s="15">
        <v>124</v>
      </c>
      <c r="L5" s="16">
        <v>120</v>
      </c>
      <c r="M5" s="20">
        <f>(L5-K5)/K5</f>
        <v>-0.03225806451612903</v>
      </c>
      <c r="O5" s="9">
        <v>203</v>
      </c>
      <c r="P5" s="9">
        <v>347212</v>
      </c>
    </row>
    <row r="6" spans="1:16" ht="13.5" customHeight="1">
      <c r="A6" s="14" t="s">
        <v>58</v>
      </c>
      <c r="B6" s="11">
        <v>18</v>
      </c>
      <c r="C6" s="15">
        <v>21</v>
      </c>
      <c r="D6" s="20">
        <f>(C6-B6)/B6</f>
        <v>0.16666666666666666</v>
      </c>
      <c r="E6" s="15">
        <v>11</v>
      </c>
      <c r="F6" s="15">
        <v>12.861</v>
      </c>
      <c r="G6" s="21">
        <f>(F6-E6)/E6</f>
        <v>0.16918181818181824</v>
      </c>
      <c r="H6" s="15">
        <v>1.3</v>
      </c>
      <c r="I6" s="15">
        <v>1.648426</v>
      </c>
      <c r="J6" s="20">
        <f>(I6-H6)/H6</f>
        <v>0.2680199999999999</v>
      </c>
      <c r="K6" s="15">
        <v>137</v>
      </c>
      <c r="L6" s="16">
        <v>128</v>
      </c>
      <c r="M6" s="20">
        <f>(L6-K6)/K6</f>
        <v>-0.06569343065693431</v>
      </c>
      <c r="O6" s="9">
        <v>21</v>
      </c>
      <c r="P6" s="9">
        <v>12861</v>
      </c>
    </row>
    <row r="7" spans="1:16" s="17" customFormat="1" ht="13.5" customHeight="1">
      <c r="A7" s="23" t="s">
        <v>11</v>
      </c>
      <c r="B7" s="24">
        <f>SUM(B5:B6)</f>
        <v>224</v>
      </c>
      <c r="C7" s="25">
        <v>224</v>
      </c>
      <c r="D7" s="26">
        <f>(C7-B7)/B7</f>
        <v>0</v>
      </c>
      <c r="E7" s="25">
        <f>SUM(E5:E6)</f>
        <v>348</v>
      </c>
      <c r="F7" s="25">
        <v>360.073</v>
      </c>
      <c r="G7" s="27">
        <f>(F7-E7)/E7</f>
        <v>0.034692528735632125</v>
      </c>
      <c r="H7" s="25">
        <f>SUM(H5:H6)</f>
        <v>41.9</v>
      </c>
      <c r="I7" s="25">
        <v>43.648426</v>
      </c>
      <c r="J7" s="26">
        <f>(I7-H7)/H7</f>
        <v>0.04172854415274468</v>
      </c>
      <c r="K7" s="25">
        <v>124</v>
      </c>
      <c r="L7" s="24">
        <v>121</v>
      </c>
      <c r="M7" s="26">
        <f>(L7-K7)/K7</f>
        <v>-0.024193548387096774</v>
      </c>
      <c r="O7" s="17">
        <v>224</v>
      </c>
      <c r="P7" s="17">
        <v>360073</v>
      </c>
    </row>
    <row r="8" spans="1:16" ht="13.5" customHeight="1">
      <c r="A8" s="14" t="s">
        <v>57</v>
      </c>
      <c r="B8" s="11">
        <v>93</v>
      </c>
      <c r="C8" s="15">
        <v>99</v>
      </c>
      <c r="D8" s="20">
        <f>(C8-B8)/B8</f>
        <v>0.06451612903225806</v>
      </c>
      <c r="E8" s="15">
        <v>81</v>
      </c>
      <c r="F8" s="15">
        <v>93.884</v>
      </c>
      <c r="G8" s="21">
        <f>(F8-E8)/E8</f>
        <v>0.15906172839506172</v>
      </c>
      <c r="H8" s="15">
        <v>15.6</v>
      </c>
      <c r="I8" s="15">
        <v>13.767999</v>
      </c>
      <c r="J8" s="20">
        <f>(I8-H8)/H8</f>
        <v>-0.11743596153846154</v>
      </c>
      <c r="K8" s="15">
        <v>156</v>
      </c>
      <c r="L8" s="16">
        <v>146</v>
      </c>
      <c r="M8" s="20">
        <f>(L8-K8)/K8</f>
        <v>-0.0641025641025641</v>
      </c>
      <c r="O8" s="9">
        <v>99</v>
      </c>
      <c r="P8" s="9">
        <v>93884</v>
      </c>
    </row>
    <row r="9" spans="1:16" s="8" customFormat="1" ht="13.5" customHeight="1">
      <c r="A9" s="114" t="s">
        <v>1</v>
      </c>
      <c r="B9" s="115">
        <f>SUM(B7:B8)</f>
        <v>317</v>
      </c>
      <c r="C9" s="116">
        <v>323</v>
      </c>
      <c r="D9" s="117">
        <f>(C9-B9)/B9</f>
        <v>0.01892744479495268</v>
      </c>
      <c r="E9" s="116">
        <f>SUM(E7:E8)</f>
        <v>429</v>
      </c>
      <c r="F9" s="116">
        <v>453.957</v>
      </c>
      <c r="G9" s="118">
        <f>(F9-E9)/E9</f>
        <v>0.05817482517482516</v>
      </c>
      <c r="H9" s="116">
        <f>SUM(H7:H8)</f>
        <v>57.5</v>
      </c>
      <c r="I9" s="116">
        <v>57.416425000000004</v>
      </c>
      <c r="J9" s="117">
        <f>(I9-H9)/H9</f>
        <v>-0.0014534782608694988</v>
      </c>
      <c r="K9" s="116">
        <f>(I9*1000000)/(E9*1000)</f>
        <v>133.83782051282054</v>
      </c>
      <c r="L9" s="116">
        <f>(I9*1000000)/(F9*1000)</f>
        <v>126.4798758472719</v>
      </c>
      <c r="M9" s="117">
        <f>(L9-K9)/K9</f>
        <v>-0.054976572670979905</v>
      </c>
      <c r="O9" s="8">
        <v>323</v>
      </c>
      <c r="P9" s="8">
        <v>453957</v>
      </c>
    </row>
    <row r="10" spans="1:4" ht="11.25">
      <c r="A10" s="112" t="s">
        <v>73</v>
      </c>
      <c r="B10" s="19"/>
      <c r="C10" s="19"/>
      <c r="D10" s="19"/>
    </row>
    <row r="11" spans="1:4" ht="11.25">
      <c r="A11" s="19"/>
      <c r="B11" s="19"/>
      <c r="C11" s="19"/>
      <c r="D11" s="19"/>
    </row>
    <row r="12" spans="1:10" ht="11.25">
      <c r="A12" s="18"/>
      <c r="B12" s="19"/>
      <c r="C12" s="19"/>
      <c r="D12" s="19"/>
      <c r="E12" s="19"/>
      <c r="F12" s="19"/>
      <c r="G12" s="19"/>
      <c r="H12" s="19"/>
      <c r="I12" s="19"/>
      <c r="J12" s="19"/>
    </row>
  </sheetData>
  <mergeCells count="5">
    <mergeCell ref="A2:D2"/>
    <mergeCell ref="E3:G3"/>
    <mergeCell ref="K3:M3"/>
    <mergeCell ref="B3:D3"/>
    <mergeCell ref="H3:J3"/>
  </mergeCells>
  <printOptions/>
  <pageMargins left="0.2" right="0.2" top="1" bottom="1" header="0.4921259845" footer="0.4921259845"/>
  <pageSetup horizontalDpi="600" verticalDpi="600" orientation="landscape" paperSize="9" r:id="rId1"/>
  <headerFooter alignWithMargins="0">
    <oddHeader>&amp;C&amp;A</oddHeader>
    <oddFooter>&amp;CJEUDI DEPP du 26 avril 2007</oddFooter>
  </headerFooter>
</worksheet>
</file>

<file path=xl/worksheets/sheet10.xml><?xml version="1.0" encoding="utf-8"?>
<worksheet xmlns="http://schemas.openxmlformats.org/spreadsheetml/2006/main" xmlns:r="http://schemas.openxmlformats.org/officeDocument/2006/relationships">
  <dimension ref="A1:I12"/>
  <sheetViews>
    <sheetView workbookViewId="0" topLeftCell="A1">
      <selection activeCell="F12" sqref="F12"/>
    </sheetView>
  </sheetViews>
  <sheetFormatPr defaultColWidth="12" defaultRowHeight="11.25"/>
  <cols>
    <col min="1" max="1" width="23" style="9" customWidth="1"/>
    <col min="2" max="2" width="11.5" style="9" customWidth="1"/>
    <col min="3" max="3" width="13" style="9" customWidth="1"/>
    <col min="4" max="4" width="11.5" style="9" customWidth="1"/>
    <col min="5" max="5" width="12.83203125" style="9" customWidth="1"/>
    <col min="6" max="7" width="11.5" style="9" customWidth="1"/>
    <col min="8" max="9" width="12.83203125" style="9" customWidth="1"/>
    <col min="10" max="16384" width="11.5" style="9" customWidth="1"/>
  </cols>
  <sheetData>
    <row r="1" spans="1:9" s="8" customFormat="1" ht="12">
      <c r="A1" s="178" t="s">
        <v>117</v>
      </c>
      <c r="B1" s="179"/>
      <c r="C1" s="179"/>
      <c r="D1" s="179"/>
      <c r="E1" s="179"/>
      <c r="F1" s="179"/>
      <c r="G1" s="179"/>
      <c r="H1" s="179"/>
      <c r="I1" s="179"/>
    </row>
    <row r="2" spans="1:9" ht="12" customHeight="1">
      <c r="A2" s="236" t="s">
        <v>116</v>
      </c>
      <c r="B2" s="236"/>
      <c r="C2" s="236"/>
      <c r="D2" s="236"/>
      <c r="E2" s="236"/>
      <c r="F2" s="236"/>
      <c r="G2" s="236"/>
      <c r="H2" s="236"/>
      <c r="I2" s="236"/>
    </row>
    <row r="3" spans="1:9" ht="12" customHeight="1">
      <c r="A3" s="177"/>
      <c r="B3" s="177"/>
      <c r="C3" s="177"/>
      <c r="D3" s="177"/>
      <c r="E3" s="177"/>
      <c r="F3" s="177"/>
      <c r="G3" s="177"/>
      <c r="H3" s="177"/>
      <c r="I3" s="177"/>
    </row>
    <row r="4" spans="1:9" s="8" customFormat="1" ht="15.75" customHeight="1">
      <c r="A4" s="234"/>
      <c r="B4" s="233" t="s">
        <v>114</v>
      </c>
      <c r="C4" s="233"/>
      <c r="D4" s="233"/>
      <c r="E4" s="233"/>
      <c r="F4" s="233" t="s">
        <v>115</v>
      </c>
      <c r="G4" s="233"/>
      <c r="H4" s="233"/>
      <c r="I4" s="233"/>
    </row>
    <row r="5" spans="1:9" ht="56.25">
      <c r="A5" s="235"/>
      <c r="B5" s="33" t="s">
        <v>118</v>
      </c>
      <c r="C5" s="33" t="s">
        <v>119</v>
      </c>
      <c r="D5" s="33" t="s">
        <v>120</v>
      </c>
      <c r="E5" s="33" t="s">
        <v>68</v>
      </c>
      <c r="F5" s="33" t="s">
        <v>118</v>
      </c>
      <c r="G5" s="33" t="s">
        <v>119</v>
      </c>
      <c r="H5" s="33" t="s">
        <v>120</v>
      </c>
      <c r="I5" s="33" t="s">
        <v>68</v>
      </c>
    </row>
    <row r="6" spans="1:9" ht="11.25">
      <c r="A6" s="206">
        <v>2005</v>
      </c>
      <c r="B6" s="141">
        <v>9133</v>
      </c>
      <c r="C6" s="141">
        <v>1777786</v>
      </c>
      <c r="D6" s="141">
        <v>334</v>
      </c>
      <c r="E6" s="141">
        <v>4909575</v>
      </c>
      <c r="F6" s="141">
        <v>15950</v>
      </c>
      <c r="G6" s="141">
        <v>686997</v>
      </c>
      <c r="H6" s="141">
        <v>801</v>
      </c>
      <c r="I6" s="141">
        <v>1671992</v>
      </c>
    </row>
    <row r="7" spans="1:9" ht="11.25">
      <c r="A7" s="206">
        <v>2006</v>
      </c>
      <c r="B7" s="141">
        <v>9218</v>
      </c>
      <c r="C7" s="141">
        <v>1600198</v>
      </c>
      <c r="D7" s="141">
        <v>308</v>
      </c>
      <c r="E7" s="141">
        <v>5565227</v>
      </c>
      <c r="F7" s="141">
        <v>10260</v>
      </c>
      <c r="G7" s="141">
        <v>1124744</v>
      </c>
      <c r="H7" s="141">
        <v>1186</v>
      </c>
      <c r="I7" s="141">
        <v>2528215</v>
      </c>
    </row>
    <row r="8" spans="1:9" ht="11.25">
      <c r="A8" s="201">
        <v>2007</v>
      </c>
      <c r="B8" s="176">
        <v>11875</v>
      </c>
      <c r="C8" s="176">
        <v>2421709</v>
      </c>
      <c r="D8" s="176">
        <v>544</v>
      </c>
      <c r="E8" s="176">
        <v>6429138</v>
      </c>
      <c r="F8" s="176">
        <v>15462</v>
      </c>
      <c r="G8" s="176">
        <v>1395276</v>
      </c>
      <c r="H8" s="176">
        <v>1655</v>
      </c>
      <c r="I8" s="176">
        <v>3296317</v>
      </c>
    </row>
    <row r="9" spans="1:9" ht="24.75" customHeight="1">
      <c r="A9" s="207" t="s">
        <v>142</v>
      </c>
      <c r="B9" s="141">
        <v>347212</v>
      </c>
      <c r="C9" s="141">
        <v>41729498</v>
      </c>
      <c r="D9" s="141"/>
      <c r="E9" s="141">
        <f>203000000</f>
        <v>203000000</v>
      </c>
      <c r="F9" s="141">
        <v>94000</v>
      </c>
      <c r="G9" s="141">
        <v>14000000</v>
      </c>
      <c r="H9" s="141" t="s">
        <v>38</v>
      </c>
      <c r="I9" s="141">
        <f>99000000</f>
        <v>99000000</v>
      </c>
    </row>
    <row r="10" spans="1:9" s="105" customFormat="1" ht="11.25">
      <c r="A10" s="107" t="s">
        <v>121</v>
      </c>
      <c r="B10" s="106">
        <f>B8/B9</f>
        <v>0.03420100687764248</v>
      </c>
      <c r="C10" s="106">
        <f>C8/C9</f>
        <v>0.05803350426118234</v>
      </c>
      <c r="D10" s="107"/>
      <c r="E10" s="106">
        <f>E8/E9</f>
        <v>0.03167063054187192</v>
      </c>
      <c r="F10" s="106">
        <f>F8/F9</f>
        <v>0.16448936170212766</v>
      </c>
      <c r="G10" s="106">
        <f>G8/G9</f>
        <v>0.09966257142857143</v>
      </c>
      <c r="H10" s="107"/>
      <c r="I10" s="106">
        <f>I8/I9</f>
        <v>0.03329613131313131</v>
      </c>
    </row>
    <row r="11" spans="1:9" ht="11.25">
      <c r="A11" s="9" t="s">
        <v>38</v>
      </c>
      <c r="B11" s="108"/>
      <c r="C11" s="108"/>
      <c r="D11" s="108"/>
      <c r="E11" s="108"/>
      <c r="F11" s="108"/>
      <c r="G11" s="108"/>
      <c r="H11" s="108"/>
      <c r="I11" s="108"/>
    </row>
    <row r="12" ht="11.25">
      <c r="A12" s="9" t="s">
        <v>73</v>
      </c>
    </row>
  </sheetData>
  <mergeCells count="4">
    <mergeCell ref="F4:I4"/>
    <mergeCell ref="A4:A5"/>
    <mergeCell ref="B4:E4"/>
    <mergeCell ref="A2:I2"/>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9"/>
  <sheetViews>
    <sheetView workbookViewId="0" topLeftCell="A1">
      <selection activeCell="F18" sqref="F18"/>
    </sheetView>
  </sheetViews>
  <sheetFormatPr defaultColWidth="12" defaultRowHeight="11.25"/>
  <cols>
    <col min="1" max="8" width="12.83203125" style="0" customWidth="1"/>
  </cols>
  <sheetData>
    <row r="1" spans="1:8" ht="15">
      <c r="A1" s="237" t="s">
        <v>156</v>
      </c>
      <c r="B1" s="238"/>
      <c r="C1" s="238"/>
      <c r="D1" s="238"/>
      <c r="E1" s="238"/>
      <c r="F1" s="238"/>
      <c r="G1" s="238"/>
      <c r="H1" s="239"/>
    </row>
    <row r="2" spans="1:8" ht="39.75" customHeight="1">
      <c r="A2" s="246" t="s">
        <v>157</v>
      </c>
      <c r="B2" s="247"/>
      <c r="C2" s="247"/>
      <c r="D2" s="247"/>
      <c r="E2" s="247"/>
      <c r="F2" s="247"/>
      <c r="G2" s="247"/>
      <c r="H2" s="248"/>
    </row>
    <row r="3" spans="1:8" ht="15.75" customHeight="1">
      <c r="A3" s="213" t="s">
        <v>158</v>
      </c>
      <c r="B3" s="244"/>
      <c r="C3" s="244"/>
      <c r="D3" s="244"/>
      <c r="E3" s="244"/>
      <c r="F3" s="244"/>
      <c r="G3" s="244"/>
      <c r="H3" s="245"/>
    </row>
    <row r="4" spans="1:8" ht="90" customHeight="1">
      <c r="A4" s="249" t="s">
        <v>159</v>
      </c>
      <c r="B4" s="250"/>
      <c r="C4" s="250"/>
      <c r="D4" s="250"/>
      <c r="E4" s="250"/>
      <c r="F4" s="250"/>
      <c r="G4" s="250"/>
      <c r="H4" s="251"/>
    </row>
    <row r="5" spans="1:8" ht="79.5" customHeight="1">
      <c r="A5" s="249" t="s">
        <v>160</v>
      </c>
      <c r="B5" s="250"/>
      <c r="C5" s="250"/>
      <c r="D5" s="250"/>
      <c r="E5" s="250"/>
      <c r="F5" s="250"/>
      <c r="G5" s="250"/>
      <c r="H5" s="251"/>
    </row>
    <row r="6" spans="1:8" ht="25.5" customHeight="1">
      <c r="A6" s="252" t="s">
        <v>161</v>
      </c>
      <c r="B6" s="253"/>
      <c r="C6" s="253"/>
      <c r="D6" s="253"/>
      <c r="E6" s="253"/>
      <c r="F6" s="253"/>
      <c r="G6" s="253"/>
      <c r="H6" s="254"/>
    </row>
    <row r="7" spans="1:8" ht="109.5" customHeight="1">
      <c r="A7" s="240" t="s">
        <v>162</v>
      </c>
      <c r="B7" s="241"/>
      <c r="C7" s="241"/>
      <c r="D7" s="241"/>
      <c r="E7" s="241"/>
      <c r="F7" s="241"/>
      <c r="G7" s="241"/>
      <c r="H7" s="242"/>
    </row>
    <row r="8" spans="1:8" ht="99.75" customHeight="1">
      <c r="A8" s="243" t="s">
        <v>163</v>
      </c>
      <c r="B8" s="208"/>
      <c r="C8" s="208"/>
      <c r="D8" s="208"/>
      <c r="E8" s="208"/>
      <c r="F8" s="208"/>
      <c r="G8" s="208"/>
      <c r="H8" s="209"/>
    </row>
    <row r="9" spans="1:8" ht="90" customHeight="1">
      <c r="A9" s="210" t="s">
        <v>164</v>
      </c>
      <c r="B9" s="211"/>
      <c r="C9" s="211"/>
      <c r="D9" s="211"/>
      <c r="E9" s="211"/>
      <c r="F9" s="211"/>
      <c r="G9" s="211"/>
      <c r="H9" s="212"/>
    </row>
  </sheetData>
  <mergeCells count="9">
    <mergeCell ref="A1:H1"/>
    <mergeCell ref="A7:H7"/>
    <mergeCell ref="A8:H8"/>
    <mergeCell ref="A9:H9"/>
    <mergeCell ref="A3:H3"/>
    <mergeCell ref="A2:H2"/>
    <mergeCell ref="A4:H4"/>
    <mergeCell ref="A5:H5"/>
    <mergeCell ref="A6:H6"/>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K4" sqref="K4"/>
    </sheetView>
  </sheetViews>
  <sheetFormatPr defaultColWidth="13.33203125" defaultRowHeight="12" customHeight="1"/>
  <cols>
    <col min="1" max="6" width="10.66015625" style="109" customWidth="1"/>
    <col min="7" max="7" width="11.83203125" style="109" customWidth="1"/>
    <col min="8" max="16384" width="10.66015625" style="109" customWidth="1"/>
  </cols>
  <sheetData>
    <row r="1" ht="12" customHeight="1">
      <c r="A1" s="119" t="s">
        <v>134</v>
      </c>
    </row>
    <row r="4" spans="1:7" ht="25.5" customHeight="1">
      <c r="A4" s="123" t="s">
        <v>38</v>
      </c>
      <c r="B4" s="125" t="s">
        <v>46</v>
      </c>
      <c r="C4" s="125" t="s">
        <v>47</v>
      </c>
      <c r="D4" s="125" t="s">
        <v>48</v>
      </c>
      <c r="E4" s="125" t="s">
        <v>49</v>
      </c>
      <c r="F4" s="125" t="s">
        <v>44</v>
      </c>
      <c r="G4" s="125" t="s">
        <v>45</v>
      </c>
    </row>
    <row r="5" spans="1:7" ht="15.75" customHeight="1">
      <c r="A5" s="126" t="s">
        <v>0</v>
      </c>
      <c r="B5" s="122">
        <v>0.24270735448225167</v>
      </c>
      <c r="C5" s="120">
        <v>0.1144040346638823</v>
      </c>
      <c r="D5" s="120">
        <v>0.2594180115862294</v>
      </c>
      <c r="E5" s="120">
        <v>0.31266559358866197</v>
      </c>
      <c r="F5" s="124">
        <v>0.07080497459508599</v>
      </c>
      <c r="G5" s="121">
        <v>193026042</v>
      </c>
    </row>
    <row r="6" spans="1:7" ht="15.75" customHeight="1">
      <c r="A6" s="126" t="s">
        <v>19</v>
      </c>
      <c r="B6" s="122">
        <v>0.2531269357313797</v>
      </c>
      <c r="C6" s="120">
        <v>0.12310471251358181</v>
      </c>
      <c r="D6" s="120">
        <v>0.2645606828248595</v>
      </c>
      <c r="E6" s="120">
        <v>0.29313455188510884</v>
      </c>
      <c r="F6" s="124">
        <v>0.06572914948683271</v>
      </c>
      <c r="G6" s="121">
        <v>203120900</v>
      </c>
    </row>
    <row r="7" spans="1:7" ht="15.75" customHeight="1">
      <c r="A7" s="126" t="s">
        <v>50</v>
      </c>
      <c r="B7" s="127">
        <v>0.2595494001998452</v>
      </c>
      <c r="C7" s="127">
        <v>0.14104519947157085</v>
      </c>
      <c r="D7" s="127">
        <v>0.257548959899635</v>
      </c>
      <c r="E7" s="127">
        <v>0.27652822176957526</v>
      </c>
      <c r="F7" s="127">
        <v>0.0653282186593737</v>
      </c>
      <c r="G7" s="121">
        <v>203202265</v>
      </c>
    </row>
    <row r="9" ht="12" customHeight="1">
      <c r="A9" s="109" t="s">
        <v>73</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1"/>
  <sheetViews>
    <sheetView workbookViewId="0" topLeftCell="A1">
      <selection activeCell="D26" sqref="D26"/>
    </sheetView>
  </sheetViews>
  <sheetFormatPr defaultColWidth="12" defaultRowHeight="11.25"/>
  <cols>
    <col min="1" max="1" width="33.83203125" style="43" customWidth="1"/>
    <col min="2" max="2" width="11.66015625" style="30" customWidth="1"/>
    <col min="3" max="3" width="13.33203125" style="30" customWidth="1"/>
    <col min="4" max="4" width="10.83203125" style="30" customWidth="1"/>
    <col min="5" max="5" width="11.33203125" style="30" customWidth="1"/>
    <col min="6" max="6" width="10.5" style="30" customWidth="1"/>
    <col min="7" max="7" width="12.16015625" style="30" customWidth="1"/>
    <col min="8" max="8" width="10.83203125" style="30" customWidth="1"/>
    <col min="9" max="9" width="11.83203125" style="30" customWidth="1"/>
    <col min="10" max="16384" width="13.33203125" style="30" customWidth="1"/>
  </cols>
  <sheetData>
    <row r="1" spans="1:8" ht="13.5" customHeight="1">
      <c r="A1" s="138" t="s">
        <v>78</v>
      </c>
      <c r="B1" s="28"/>
      <c r="C1" s="28"/>
      <c r="D1" s="28"/>
      <c r="E1" s="28"/>
      <c r="F1" s="28"/>
      <c r="G1" s="28"/>
      <c r="H1" s="29"/>
    </row>
    <row r="2" spans="1:8" ht="13.5" customHeight="1">
      <c r="A2" s="31" t="s">
        <v>77</v>
      </c>
      <c r="B2" s="31"/>
      <c r="C2" s="31"/>
      <c r="D2" s="31"/>
      <c r="E2" s="31"/>
      <c r="F2" s="31"/>
      <c r="G2" s="31"/>
      <c r="H2" s="31"/>
    </row>
    <row r="3" spans="1:17" ht="13.5" customHeight="1">
      <c r="A3" s="218" t="s">
        <v>39</v>
      </c>
      <c r="B3" s="217">
        <v>2006</v>
      </c>
      <c r="C3" s="217"/>
      <c r="D3" s="217"/>
      <c r="E3" s="217">
        <v>2007</v>
      </c>
      <c r="F3" s="217"/>
      <c r="G3" s="217"/>
      <c r="H3" s="217"/>
      <c r="I3" s="219" t="s">
        <v>124</v>
      </c>
      <c r="J3"/>
      <c r="K3"/>
      <c r="L3"/>
      <c r="M3"/>
      <c r="N3"/>
      <c r="O3"/>
      <c r="P3"/>
      <c r="Q3"/>
    </row>
    <row r="4" spans="1:17" s="34" customFormat="1" ht="60" customHeight="1">
      <c r="A4" s="218"/>
      <c r="B4" s="32" t="s">
        <v>75</v>
      </c>
      <c r="C4" s="32" t="s">
        <v>51</v>
      </c>
      <c r="D4" s="33" t="s">
        <v>52</v>
      </c>
      <c r="E4" s="32" t="s">
        <v>75</v>
      </c>
      <c r="F4" s="32" t="s">
        <v>76</v>
      </c>
      <c r="G4" s="32" t="s">
        <v>51</v>
      </c>
      <c r="H4" s="33" t="s">
        <v>52</v>
      </c>
      <c r="I4" s="219"/>
      <c r="J4"/>
      <c r="K4"/>
      <c r="L4"/>
      <c r="M4"/>
      <c r="N4"/>
      <c r="O4"/>
      <c r="P4"/>
      <c r="Q4"/>
    </row>
    <row r="5" spans="1:17" ht="13.5" customHeight="1">
      <c r="A5" s="35" t="s">
        <v>40</v>
      </c>
      <c r="B5" s="141">
        <v>87648</v>
      </c>
      <c r="C5" s="141">
        <v>7926400</v>
      </c>
      <c r="D5" s="36">
        <f>ROUND(C5/B5,)</f>
        <v>90</v>
      </c>
      <c r="E5" s="141">
        <v>95521</v>
      </c>
      <c r="F5" s="146">
        <f>E5/$E$17</f>
        <v>0.27510857919657156</v>
      </c>
      <c r="G5" s="141">
        <v>7661756</v>
      </c>
      <c r="H5" s="36">
        <v>80.21017367908627</v>
      </c>
      <c r="I5" s="54">
        <f>(E5-B5)/B5</f>
        <v>0.08982520993063162</v>
      </c>
      <c r="J5"/>
      <c r="K5"/>
      <c r="L5"/>
      <c r="M5"/>
      <c r="N5"/>
      <c r="O5"/>
      <c r="P5"/>
      <c r="Q5"/>
    </row>
    <row r="6" spans="1:17" ht="13.5" customHeight="1">
      <c r="A6" s="35" t="s">
        <v>3</v>
      </c>
      <c r="B6" s="141">
        <v>13663</v>
      </c>
      <c r="C6" s="141">
        <v>3799015</v>
      </c>
      <c r="D6" s="36">
        <f aca="true" t="shared" si="0" ref="D6:D17">ROUND(C6/B6,)</f>
        <v>278</v>
      </c>
      <c r="E6" s="141">
        <v>13575</v>
      </c>
      <c r="F6" s="146">
        <f aca="true" t="shared" si="1" ref="F6:F17">E6/$E$17</f>
        <v>0.03909715102012603</v>
      </c>
      <c r="G6" s="141">
        <v>3697275</v>
      </c>
      <c r="H6" s="36">
        <v>272.35911602209944</v>
      </c>
      <c r="I6" s="54">
        <f aca="true" t="shared" si="2" ref="I6:I17">(E6-B6)/B6</f>
        <v>-0.0064407523969845564</v>
      </c>
      <c r="J6"/>
      <c r="K6"/>
      <c r="L6"/>
      <c r="M6"/>
      <c r="N6"/>
      <c r="O6"/>
      <c r="P6"/>
      <c r="Q6"/>
    </row>
    <row r="7" spans="1:17" ht="13.5" customHeight="1">
      <c r="A7" s="35" t="s">
        <v>79</v>
      </c>
      <c r="B7" s="141">
        <v>4001</v>
      </c>
      <c r="C7" s="141">
        <v>1996957</v>
      </c>
      <c r="D7" s="36">
        <f t="shared" si="0"/>
        <v>499</v>
      </c>
      <c r="E7" s="141">
        <v>6965</v>
      </c>
      <c r="F7" s="146">
        <f t="shared" si="1"/>
        <v>0.020059790560234093</v>
      </c>
      <c r="G7" s="141">
        <v>3468039</v>
      </c>
      <c r="H7" s="36">
        <v>497.9237616654702</v>
      </c>
      <c r="I7" s="54">
        <f t="shared" si="2"/>
        <v>0.7408147963009247</v>
      </c>
      <c r="J7"/>
      <c r="K7"/>
      <c r="L7"/>
      <c r="M7"/>
      <c r="N7"/>
      <c r="O7"/>
      <c r="P7"/>
      <c r="Q7"/>
    </row>
    <row r="8" spans="1:17" s="49" customFormat="1" ht="15.75" customHeight="1">
      <c r="A8" s="45" t="s">
        <v>80</v>
      </c>
      <c r="B8" s="142">
        <f>SUM(B5:B7)</f>
        <v>105312</v>
      </c>
      <c r="C8" s="142">
        <f>SUM(C5:C7)</f>
        <v>13722372</v>
      </c>
      <c r="D8" s="46">
        <f>C8/B8</f>
        <v>130.3020738377393</v>
      </c>
      <c r="E8" s="142">
        <v>116061</v>
      </c>
      <c r="F8" s="147">
        <f t="shared" si="1"/>
        <v>0.33426552077693167</v>
      </c>
      <c r="G8" s="142">
        <v>14827070</v>
      </c>
      <c r="H8" s="47">
        <v>127.75238883001181</v>
      </c>
      <c r="I8" s="55">
        <f t="shared" si="2"/>
        <v>0.10206814038286235</v>
      </c>
      <c r="J8"/>
      <c r="K8"/>
      <c r="L8"/>
      <c r="M8"/>
      <c r="N8"/>
      <c r="O8"/>
      <c r="P8"/>
      <c r="Q8"/>
    </row>
    <row r="9" spans="1:17" ht="13.5" customHeight="1">
      <c r="A9" s="35" t="s">
        <v>8</v>
      </c>
      <c r="B9" s="141">
        <v>25342</v>
      </c>
      <c r="C9" s="141">
        <v>7478657</v>
      </c>
      <c r="D9" s="37">
        <f t="shared" si="0"/>
        <v>295</v>
      </c>
      <c r="E9" s="141">
        <v>26099</v>
      </c>
      <c r="F9" s="146">
        <f t="shared" si="1"/>
        <v>0.07516733292628135</v>
      </c>
      <c r="G9" s="141">
        <v>8137417</v>
      </c>
      <c r="H9" s="38">
        <f aca="true" t="shared" si="3" ref="H9:H17">G9/E9</f>
        <v>311.79037511015747</v>
      </c>
      <c r="I9" s="54">
        <f t="shared" si="2"/>
        <v>0.029871359797963855</v>
      </c>
      <c r="J9"/>
      <c r="K9"/>
      <c r="L9"/>
      <c r="M9"/>
      <c r="N9"/>
      <c r="O9"/>
      <c r="P9"/>
      <c r="Q9"/>
    </row>
    <row r="10" spans="1:17" ht="13.5" customHeight="1">
      <c r="A10" s="35" t="s">
        <v>41</v>
      </c>
      <c r="B10" s="143">
        <v>4998</v>
      </c>
      <c r="C10" s="143">
        <v>1341099</v>
      </c>
      <c r="D10" s="38">
        <f t="shared" si="0"/>
        <v>268</v>
      </c>
      <c r="E10" s="143">
        <v>6376</v>
      </c>
      <c r="F10" s="146">
        <f t="shared" si="1"/>
        <v>0.018363420619103028</v>
      </c>
      <c r="G10" s="143">
        <v>1663247</v>
      </c>
      <c r="H10" s="38">
        <f t="shared" si="3"/>
        <v>260.8605708908407</v>
      </c>
      <c r="I10" s="54">
        <f t="shared" si="2"/>
        <v>0.27571028411364545</v>
      </c>
      <c r="J10"/>
      <c r="K10"/>
      <c r="L10"/>
      <c r="M10"/>
      <c r="N10"/>
      <c r="O10"/>
      <c r="P10"/>
      <c r="Q10"/>
    </row>
    <row r="11" spans="1:17" s="43" customFormat="1" ht="15.75" customHeight="1">
      <c r="A11" s="50" t="s">
        <v>81</v>
      </c>
      <c r="B11" s="144">
        <f>SUM(B9:B10)</f>
        <v>30340</v>
      </c>
      <c r="C11" s="144">
        <f>SUM(C9:C10)</f>
        <v>8819756</v>
      </c>
      <c r="D11" s="51">
        <f>C11/B11</f>
        <v>290.6972972972973</v>
      </c>
      <c r="E11" s="144">
        <v>32475</v>
      </c>
      <c r="F11" s="148">
        <f t="shared" si="1"/>
        <v>0.09353075354538437</v>
      </c>
      <c r="G11" s="144">
        <f>SUM(G9:G10)</f>
        <v>9800664</v>
      </c>
      <c r="H11" s="51">
        <f t="shared" si="3"/>
        <v>301.79103926096997</v>
      </c>
      <c r="I11" s="56">
        <f t="shared" si="2"/>
        <v>0.07036914963744233</v>
      </c>
      <c r="J11"/>
      <c r="K11"/>
      <c r="L11"/>
      <c r="M11"/>
      <c r="N11"/>
      <c r="O11"/>
      <c r="P11"/>
      <c r="Q11"/>
    </row>
    <row r="12" spans="1:17" ht="13.5" customHeight="1">
      <c r="A12" s="35" t="s">
        <v>4</v>
      </c>
      <c r="B12" s="143">
        <v>87780</v>
      </c>
      <c r="C12" s="143">
        <v>12514318</v>
      </c>
      <c r="D12" s="38">
        <f t="shared" si="0"/>
        <v>143</v>
      </c>
      <c r="E12" s="143">
        <v>82910</v>
      </c>
      <c r="F12" s="146">
        <f t="shared" si="1"/>
        <v>0.23878782991371267</v>
      </c>
      <c r="G12" s="143">
        <v>11593911</v>
      </c>
      <c r="H12" s="38">
        <f t="shared" si="3"/>
        <v>139.83730551200097</v>
      </c>
      <c r="I12" s="54">
        <f t="shared" si="2"/>
        <v>-0.05547960811118706</v>
      </c>
      <c r="J12"/>
      <c r="K12"/>
      <c r="L12"/>
      <c r="M12"/>
      <c r="N12"/>
      <c r="O12"/>
      <c r="P12"/>
      <c r="Q12"/>
    </row>
    <row r="13" spans="1:17" ht="13.5" customHeight="1">
      <c r="A13" s="35" t="s">
        <v>84</v>
      </c>
      <c r="B13" s="143">
        <v>84412</v>
      </c>
      <c r="C13" s="143">
        <v>3950917</v>
      </c>
      <c r="D13" s="38">
        <f t="shared" si="0"/>
        <v>47</v>
      </c>
      <c r="E13" s="143">
        <v>83979</v>
      </c>
      <c r="F13" s="146">
        <f t="shared" si="1"/>
        <v>0.2418666405538979</v>
      </c>
      <c r="G13" s="143">
        <v>4024340</v>
      </c>
      <c r="H13" s="39">
        <f t="shared" si="3"/>
        <v>47.920789721239835</v>
      </c>
      <c r="I13" s="54">
        <f t="shared" si="2"/>
        <v>-0.005129602426195328</v>
      </c>
      <c r="J13"/>
      <c r="K13"/>
      <c r="L13"/>
      <c r="M13"/>
      <c r="N13"/>
      <c r="O13"/>
      <c r="P13"/>
      <c r="Q13"/>
    </row>
    <row r="14" spans="1:17" s="43" customFormat="1" ht="15.75" customHeight="1">
      <c r="A14" s="50" t="s">
        <v>82</v>
      </c>
      <c r="B14" s="144">
        <f>SUM(B12:B13)</f>
        <v>172192</v>
      </c>
      <c r="C14" s="144">
        <f>SUM(C12:C13)</f>
        <v>16465235</v>
      </c>
      <c r="D14" s="51">
        <f t="shared" si="0"/>
        <v>96</v>
      </c>
      <c r="E14" s="144">
        <v>166889</v>
      </c>
      <c r="F14" s="148">
        <f t="shared" si="1"/>
        <v>0.48065447046761056</v>
      </c>
      <c r="G14" s="144">
        <v>15618251</v>
      </c>
      <c r="H14" s="52">
        <f t="shared" si="3"/>
        <v>93.58466405814643</v>
      </c>
      <c r="I14" s="56">
        <f t="shared" si="2"/>
        <v>-0.030797017283032895</v>
      </c>
      <c r="J14"/>
      <c r="K14"/>
      <c r="L14"/>
      <c r="M14"/>
      <c r="N14"/>
      <c r="O14"/>
      <c r="P14"/>
      <c r="Q14"/>
    </row>
    <row r="15" spans="1:17" ht="26.25" customHeight="1">
      <c r="A15" s="35" t="s">
        <v>83</v>
      </c>
      <c r="B15" s="143">
        <v>27862</v>
      </c>
      <c r="C15" s="143">
        <v>2520067</v>
      </c>
      <c r="D15" s="38">
        <f t="shared" si="0"/>
        <v>90</v>
      </c>
      <c r="E15" s="143">
        <v>31787</v>
      </c>
      <c r="F15" s="146">
        <f t="shared" si="1"/>
        <v>0.09154925521007339</v>
      </c>
      <c r="G15" s="143">
        <v>3146760</v>
      </c>
      <c r="H15" s="40">
        <f t="shared" si="3"/>
        <v>98.99518671154874</v>
      </c>
      <c r="I15" s="54">
        <f t="shared" si="2"/>
        <v>0.14087287344770655</v>
      </c>
      <c r="J15"/>
      <c r="K15"/>
      <c r="L15"/>
      <c r="M15"/>
      <c r="N15"/>
      <c r="O15"/>
      <c r="P15"/>
      <c r="Q15"/>
    </row>
    <row r="16" spans="1:17" s="43" customFormat="1" ht="15.75" customHeight="1">
      <c r="A16" s="50" t="s">
        <v>53</v>
      </c>
      <c r="B16" s="144">
        <f>SUM(B14:B15)</f>
        <v>200054</v>
      </c>
      <c r="C16" s="144">
        <f>SUM(C14:C15)</f>
        <v>18985302</v>
      </c>
      <c r="D16" s="51">
        <f>C16/B16</f>
        <v>94.90088676057465</v>
      </c>
      <c r="E16" s="144">
        <f>E14+E15</f>
        <v>198676</v>
      </c>
      <c r="F16" s="148">
        <f t="shared" si="1"/>
        <v>0.572203725677684</v>
      </c>
      <c r="G16" s="144">
        <f>G14+G15</f>
        <v>18765011</v>
      </c>
      <c r="H16" s="51">
        <f t="shared" si="3"/>
        <v>94.45031609253256</v>
      </c>
      <c r="I16" s="56">
        <f t="shared" si="2"/>
        <v>-0.006888140202145421</v>
      </c>
      <c r="J16"/>
      <c r="K16"/>
      <c r="L16"/>
      <c r="M16"/>
      <c r="N16"/>
      <c r="O16"/>
      <c r="P16"/>
      <c r="Q16"/>
    </row>
    <row r="17" spans="1:17" s="53" customFormat="1" ht="15.75" customHeight="1">
      <c r="A17" s="139" t="s">
        <v>42</v>
      </c>
      <c r="B17" s="145">
        <v>335706</v>
      </c>
      <c r="C17" s="145">
        <v>41527430</v>
      </c>
      <c r="D17" s="47">
        <f t="shared" si="0"/>
        <v>124</v>
      </c>
      <c r="E17" s="145">
        <v>347212</v>
      </c>
      <c r="F17" s="149">
        <f t="shared" si="1"/>
        <v>1</v>
      </c>
      <c r="G17" s="145">
        <v>41729498</v>
      </c>
      <c r="H17" s="46">
        <f t="shared" si="3"/>
        <v>120.18449247145836</v>
      </c>
      <c r="I17" s="140">
        <f t="shared" si="2"/>
        <v>0.03427403740177417</v>
      </c>
      <c r="J17"/>
      <c r="K17"/>
      <c r="L17"/>
      <c r="M17"/>
      <c r="N17"/>
      <c r="O17"/>
      <c r="P17"/>
      <c r="Q17"/>
    </row>
    <row r="18" spans="1:17" ht="11.25">
      <c r="A18" s="42" t="s">
        <v>73</v>
      </c>
      <c r="E18" s="9"/>
      <c r="F18" s="9"/>
      <c r="G18" s="9"/>
      <c r="H18" s="9"/>
      <c r="J18"/>
      <c r="K18"/>
      <c r="L18"/>
      <c r="M18"/>
      <c r="N18"/>
      <c r="O18"/>
      <c r="P18"/>
      <c r="Q18"/>
    </row>
    <row r="19" spans="5:17" ht="11.25">
      <c r="E19" s="9"/>
      <c r="F19" s="9"/>
      <c r="G19" s="9"/>
      <c r="H19" s="9"/>
      <c r="J19"/>
      <c r="K19"/>
      <c r="L19"/>
      <c r="M19"/>
      <c r="N19"/>
      <c r="O19"/>
      <c r="P19"/>
      <c r="Q19"/>
    </row>
    <row r="20" ht="11.25">
      <c r="I20" s="9"/>
    </row>
    <row r="21" spans="6:9" ht="11.25">
      <c r="F21" s="44"/>
      <c r="I21" s="9"/>
    </row>
  </sheetData>
  <mergeCells count="4">
    <mergeCell ref="B3:D3"/>
    <mergeCell ref="A3:A4"/>
    <mergeCell ref="E3:H3"/>
    <mergeCell ref="I3:I4"/>
  </mergeCells>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I19"/>
  <sheetViews>
    <sheetView workbookViewId="0" topLeftCell="A1">
      <selection activeCell="I5" sqref="I5"/>
    </sheetView>
  </sheetViews>
  <sheetFormatPr defaultColWidth="12" defaultRowHeight="11.25"/>
  <cols>
    <col min="1" max="1" width="28.16015625" style="59" customWidth="1"/>
    <col min="2" max="2" width="13.33203125" style="59" customWidth="1"/>
    <col min="3" max="3" width="14.83203125" style="59" customWidth="1"/>
    <col min="4" max="4" width="13.33203125" style="59" customWidth="1"/>
    <col min="5" max="5" width="14.83203125" style="59" customWidth="1"/>
    <col min="6" max="6" width="11.5" style="59" customWidth="1"/>
    <col min="7" max="7" width="13.33203125" style="59" hidden="1" customWidth="1"/>
    <col min="8" max="16384" width="13.33203125" style="59" customWidth="1"/>
  </cols>
  <sheetData>
    <row r="1" s="57" customFormat="1" ht="12">
      <c r="A1" s="150" t="s">
        <v>137</v>
      </c>
    </row>
    <row r="2" s="57" customFormat="1" ht="12">
      <c r="A2" s="150"/>
    </row>
    <row r="3" spans="1:8" s="57" customFormat="1" ht="18.75" customHeight="1">
      <c r="A3" s="65"/>
      <c r="B3" s="220">
        <v>2006</v>
      </c>
      <c r="C3" s="221"/>
      <c r="D3" s="220">
        <v>2007</v>
      </c>
      <c r="E3" s="222"/>
      <c r="F3" s="223"/>
      <c r="H3" s="58"/>
    </row>
    <row r="4" spans="1:6" ht="78.75">
      <c r="A4" s="66" t="s">
        <v>55</v>
      </c>
      <c r="B4" s="67" t="s">
        <v>85</v>
      </c>
      <c r="C4" s="33" t="s">
        <v>87</v>
      </c>
      <c r="D4" s="67" t="s">
        <v>85</v>
      </c>
      <c r="E4" s="33" t="s">
        <v>87</v>
      </c>
      <c r="F4" s="33" t="s">
        <v>126</v>
      </c>
    </row>
    <row r="5" spans="1:8" ht="11.25">
      <c r="A5" s="68" t="s">
        <v>13</v>
      </c>
      <c r="B5" s="151">
        <v>32512</v>
      </c>
      <c r="C5" s="154">
        <v>0.9237664404791823</v>
      </c>
      <c r="D5" s="151">
        <v>31583</v>
      </c>
      <c r="E5" s="154">
        <v>0.9293764529323485</v>
      </c>
      <c r="F5" s="69">
        <v>9</v>
      </c>
      <c r="H5" s="60"/>
    </row>
    <row r="6" spans="1:9" ht="11.25">
      <c r="A6" s="70" t="s">
        <v>15</v>
      </c>
      <c r="B6" s="152">
        <v>7121</v>
      </c>
      <c r="C6" s="155">
        <v>0.66</v>
      </c>
      <c r="D6" s="152">
        <v>7405</v>
      </c>
      <c r="E6" s="155">
        <v>0.6829290786682652</v>
      </c>
      <c r="F6" s="71">
        <v>256</v>
      </c>
      <c r="H6" s="60"/>
      <c r="I6" s="61"/>
    </row>
    <row r="7" spans="1:8" ht="11.25">
      <c r="A7" s="70" t="s">
        <v>14</v>
      </c>
      <c r="B7" s="152">
        <v>10000</v>
      </c>
      <c r="C7" s="155">
        <v>0.64</v>
      </c>
      <c r="D7" s="152">
        <v>11509</v>
      </c>
      <c r="E7" s="155">
        <v>0.6723332164972543</v>
      </c>
      <c r="F7" s="71">
        <v>46</v>
      </c>
      <c r="H7" s="60"/>
    </row>
    <row r="8" spans="1:8" ht="11.25">
      <c r="A8" s="70" t="s">
        <v>43</v>
      </c>
      <c r="B8" s="152">
        <v>16160</v>
      </c>
      <c r="C8" s="155">
        <v>0.63</v>
      </c>
      <c r="D8" s="152">
        <v>14602</v>
      </c>
      <c r="E8" s="155">
        <v>0.6352562429304794</v>
      </c>
      <c r="F8" s="71">
        <v>15</v>
      </c>
      <c r="H8" s="60"/>
    </row>
    <row r="9" spans="1:8" ht="11.25">
      <c r="A9" s="70" t="s">
        <v>56</v>
      </c>
      <c r="B9" s="152">
        <v>5958</v>
      </c>
      <c r="C9" s="156">
        <v>0.71</v>
      </c>
      <c r="D9" s="152">
        <v>4714</v>
      </c>
      <c r="E9" s="156">
        <v>0.6322424892703863</v>
      </c>
      <c r="F9" s="71">
        <v>40</v>
      </c>
      <c r="H9" s="60"/>
    </row>
    <row r="10" spans="1:8" ht="11.25">
      <c r="A10" s="70" t="s">
        <v>16</v>
      </c>
      <c r="B10" s="152">
        <v>3265</v>
      </c>
      <c r="C10" s="155">
        <v>0.63</v>
      </c>
      <c r="D10" s="152">
        <v>3416</v>
      </c>
      <c r="E10" s="155">
        <v>0.6206395348837209</v>
      </c>
      <c r="F10" s="71">
        <v>66</v>
      </c>
      <c r="H10" s="60"/>
    </row>
    <row r="11" spans="1:8" ht="11.25">
      <c r="A11" s="70" t="s">
        <v>17</v>
      </c>
      <c r="B11" s="152">
        <v>1969</v>
      </c>
      <c r="C11" s="155">
        <v>0.48</v>
      </c>
      <c r="D11" s="152">
        <v>2054</v>
      </c>
      <c r="E11" s="155">
        <v>0.4842055634134842</v>
      </c>
      <c r="F11" s="71">
        <v>41</v>
      </c>
      <c r="H11" s="60"/>
    </row>
    <row r="12" spans="1:8" ht="11.25">
      <c r="A12" s="70" t="s">
        <v>125</v>
      </c>
      <c r="B12" s="152">
        <v>3580</v>
      </c>
      <c r="C12" s="155">
        <v>0.41</v>
      </c>
      <c r="D12" s="152">
        <v>3245</v>
      </c>
      <c r="E12" s="155">
        <v>0.4322056473095365</v>
      </c>
      <c r="F12" s="71">
        <v>16</v>
      </c>
      <c r="H12" s="60"/>
    </row>
    <row r="13" spans="1:8" ht="11.25">
      <c r="A13" s="62" t="s">
        <v>54</v>
      </c>
      <c r="B13" s="152">
        <v>1164</v>
      </c>
      <c r="C13" s="155">
        <v>0.3810147299509002</v>
      </c>
      <c r="D13" s="152">
        <v>1434</v>
      </c>
      <c r="E13" s="155">
        <v>0.38362760834670945</v>
      </c>
      <c r="F13" s="71">
        <v>116</v>
      </c>
      <c r="H13" s="60"/>
    </row>
    <row r="14" spans="1:8" ht="11.25">
      <c r="A14" s="70" t="s">
        <v>86</v>
      </c>
      <c r="B14" s="152">
        <v>2325</v>
      </c>
      <c r="C14" s="155">
        <v>0.408396276128579</v>
      </c>
      <c r="D14" s="152">
        <v>2172</v>
      </c>
      <c r="E14" s="155">
        <v>0.36157815881471617</v>
      </c>
      <c r="F14" s="71">
        <v>25</v>
      </c>
      <c r="H14" s="60"/>
    </row>
    <row r="15" spans="1:8" ht="11.25">
      <c r="A15" s="70" t="s">
        <v>21</v>
      </c>
      <c r="B15" s="152">
        <v>970</v>
      </c>
      <c r="C15" s="156">
        <v>0.31</v>
      </c>
      <c r="D15" s="152">
        <v>655</v>
      </c>
      <c r="E15" s="156">
        <v>0.2653970826580227</v>
      </c>
      <c r="F15" s="71">
        <v>1</v>
      </c>
      <c r="H15" s="60"/>
    </row>
    <row r="16" spans="1:8" ht="11.25">
      <c r="A16" s="63" t="s">
        <v>18</v>
      </c>
      <c r="B16" s="153">
        <v>904</v>
      </c>
      <c r="C16" s="157">
        <v>0.2</v>
      </c>
      <c r="D16" s="153">
        <v>1173</v>
      </c>
      <c r="E16" s="157">
        <v>0.2538411599220948</v>
      </c>
      <c r="F16" s="72">
        <v>48</v>
      </c>
      <c r="H16" s="60"/>
    </row>
    <row r="17" spans="1:8" ht="11.25">
      <c r="A17" s="64" t="s">
        <v>73</v>
      </c>
      <c r="H17" s="60"/>
    </row>
    <row r="18" ht="11.25">
      <c r="A18" s="64"/>
    </row>
    <row r="19" ht="11.25">
      <c r="A19" s="64"/>
    </row>
  </sheetData>
  <mergeCells count="2">
    <mergeCell ref="B3:C3"/>
    <mergeCell ref="D3:F3"/>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
  <sheetViews>
    <sheetView workbookViewId="0" topLeftCell="A1">
      <selection activeCell="J4" sqref="J4"/>
    </sheetView>
  </sheetViews>
  <sheetFormatPr defaultColWidth="12" defaultRowHeight="12" customHeight="1"/>
  <cols>
    <col min="1" max="7" width="12.83203125" style="0" customWidth="1"/>
    <col min="8" max="16384" width="10.66015625" style="0" customWidth="1"/>
  </cols>
  <sheetData>
    <row r="1" spans="1:6" ht="12" customHeight="1">
      <c r="A1" s="1" t="s">
        <v>135</v>
      </c>
      <c r="B1" s="2"/>
      <c r="C1" s="2"/>
      <c r="D1" s="2"/>
      <c r="E1" s="2"/>
      <c r="F1" s="2"/>
    </row>
    <row r="2" spans="1:6" ht="12" customHeight="1">
      <c r="A2" s="1"/>
      <c r="B2" s="2"/>
      <c r="C2" s="2"/>
      <c r="D2" s="2"/>
      <c r="E2" s="2"/>
      <c r="F2" s="2"/>
    </row>
    <row r="3" spans="1:7" ht="54.75" customHeight="1">
      <c r="A3" s="128" t="s">
        <v>38</v>
      </c>
      <c r="B3" s="134" t="s">
        <v>88</v>
      </c>
      <c r="C3" s="134" t="s">
        <v>22</v>
      </c>
      <c r="D3" s="134" t="s">
        <v>23</v>
      </c>
      <c r="E3" s="134" t="s">
        <v>7</v>
      </c>
      <c r="F3" s="134" t="s">
        <v>37</v>
      </c>
      <c r="G3" s="4"/>
    </row>
    <row r="4" spans="1:7" ht="15.75" customHeight="1">
      <c r="A4" s="133" t="s">
        <v>0</v>
      </c>
      <c r="B4" s="129">
        <v>26</v>
      </c>
      <c r="C4" s="129">
        <v>22</v>
      </c>
      <c r="D4" s="129">
        <v>26</v>
      </c>
      <c r="E4" s="129">
        <v>26</v>
      </c>
      <c r="F4" s="130">
        <v>325661</v>
      </c>
      <c r="G4" s="4"/>
    </row>
    <row r="5" spans="1:7" ht="15.75" customHeight="1">
      <c r="A5" s="133" t="s">
        <v>19</v>
      </c>
      <c r="B5" s="129">
        <v>26</v>
      </c>
      <c r="C5" s="129">
        <v>19</v>
      </c>
      <c r="D5" s="129">
        <v>29</v>
      </c>
      <c r="E5" s="129">
        <v>26</v>
      </c>
      <c r="F5" s="130">
        <v>337060</v>
      </c>
      <c r="G5" s="4"/>
    </row>
    <row r="6" spans="1:7" ht="15.75" customHeight="1">
      <c r="A6" s="133" t="s">
        <v>50</v>
      </c>
      <c r="B6" s="131">
        <v>25</v>
      </c>
      <c r="C6" s="131">
        <v>20</v>
      </c>
      <c r="D6" s="131">
        <v>30</v>
      </c>
      <c r="E6" s="131">
        <v>25</v>
      </c>
      <c r="F6" s="132">
        <v>344156</v>
      </c>
      <c r="G6" s="4"/>
    </row>
    <row r="8" ht="12" customHeight="1">
      <c r="A8" t="s">
        <v>89</v>
      </c>
    </row>
    <row r="9" ht="12" customHeight="1">
      <c r="A9" t="s">
        <v>73</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9"/>
  <sheetViews>
    <sheetView workbookViewId="0" topLeftCell="A1">
      <selection activeCell="F17" sqref="F17"/>
    </sheetView>
  </sheetViews>
  <sheetFormatPr defaultColWidth="12" defaultRowHeight="12" customHeight="1"/>
  <cols>
    <col min="1" max="1" width="22.83203125" style="3" customWidth="1"/>
    <col min="2" max="4" width="12.83203125" style="3" customWidth="1"/>
    <col min="5" max="16384" width="10.66015625" style="3" customWidth="1"/>
  </cols>
  <sheetData>
    <row r="1" spans="1:4" ht="12" customHeight="1">
      <c r="A1" s="1" t="s">
        <v>136</v>
      </c>
      <c r="B1"/>
      <c r="C1"/>
      <c r="D1"/>
    </row>
    <row r="3" spans="1:4" ht="15.75" customHeight="1">
      <c r="A3" s="135" t="s">
        <v>38</v>
      </c>
      <c r="B3" s="136" t="s">
        <v>0</v>
      </c>
      <c r="C3" s="136" t="s">
        <v>19</v>
      </c>
      <c r="D3" s="136" t="s">
        <v>50</v>
      </c>
    </row>
    <row r="4" spans="1:4" ht="12" customHeight="1">
      <c r="A4" s="135" t="s">
        <v>5</v>
      </c>
      <c r="B4" s="202">
        <v>273.4910650551099</v>
      </c>
      <c r="C4" s="202">
        <v>276</v>
      </c>
      <c r="D4" s="203">
        <v>290</v>
      </c>
    </row>
    <row r="5" spans="1:4" ht="12" customHeight="1">
      <c r="A5" s="135" t="s">
        <v>6</v>
      </c>
      <c r="B5" s="202">
        <v>156.523469237019</v>
      </c>
      <c r="C5" s="202">
        <v>142</v>
      </c>
      <c r="D5" s="203">
        <v>140</v>
      </c>
    </row>
    <row r="6" spans="1:4" ht="12" customHeight="1">
      <c r="A6" s="135" t="s">
        <v>60</v>
      </c>
      <c r="B6" s="203">
        <v>32</v>
      </c>
      <c r="C6" s="203">
        <v>39</v>
      </c>
      <c r="D6" s="203">
        <v>27</v>
      </c>
    </row>
    <row r="7" spans="1:4" ht="12" customHeight="1">
      <c r="A7" s="135" t="s">
        <v>7</v>
      </c>
      <c r="B7" s="203">
        <v>43</v>
      </c>
      <c r="C7" s="203">
        <v>49</v>
      </c>
      <c r="D7" s="203">
        <v>48</v>
      </c>
    </row>
    <row r="8" spans="1:8" ht="12" customHeight="1">
      <c r="A8" s="6"/>
      <c r="B8" s="6"/>
      <c r="C8" s="6"/>
      <c r="D8" s="6"/>
      <c r="H8" s="5"/>
    </row>
    <row r="9" ht="12" customHeight="1">
      <c r="A9" s="137" t="s">
        <v>73</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5"/>
  <sheetViews>
    <sheetView workbookViewId="0" topLeftCell="A1">
      <selection activeCell="D17" sqref="D17"/>
    </sheetView>
  </sheetViews>
  <sheetFormatPr defaultColWidth="12" defaultRowHeight="11.25"/>
  <cols>
    <col min="1" max="1" width="40.83203125" style="0" customWidth="1"/>
    <col min="2" max="9" width="9.83203125" style="0" customWidth="1"/>
  </cols>
  <sheetData>
    <row r="1" spans="1:9" ht="12">
      <c r="A1" s="184" t="s">
        <v>143</v>
      </c>
      <c r="B1" s="110"/>
      <c r="C1" s="110"/>
      <c r="D1" s="110"/>
      <c r="E1" s="110"/>
      <c r="F1" s="110"/>
      <c r="G1" s="8"/>
      <c r="H1" s="110"/>
      <c r="I1" s="110"/>
    </row>
    <row r="2" spans="1:9" ht="11.25">
      <c r="A2" s="111" t="s">
        <v>144</v>
      </c>
      <c r="B2" s="111"/>
      <c r="C2" s="111"/>
      <c r="D2" s="111"/>
      <c r="E2" s="111"/>
      <c r="F2" s="111"/>
      <c r="G2" s="9"/>
      <c r="H2" s="111"/>
      <c r="I2" s="111"/>
    </row>
    <row r="3" spans="1:9" ht="11.25">
      <c r="A3" s="111"/>
      <c r="B3" s="111"/>
      <c r="C3" s="111"/>
      <c r="D3" s="111"/>
      <c r="E3" s="111"/>
      <c r="F3" s="111"/>
      <c r="G3" s="9"/>
      <c r="H3" s="111"/>
      <c r="I3" s="111"/>
    </row>
    <row r="4" spans="1:9" ht="39.75" customHeight="1">
      <c r="A4" s="194"/>
      <c r="B4" s="224" t="s">
        <v>145</v>
      </c>
      <c r="C4" s="225"/>
      <c r="D4" s="226" t="s">
        <v>146</v>
      </c>
      <c r="E4" s="226"/>
      <c r="F4" s="226" t="s">
        <v>147</v>
      </c>
      <c r="G4" s="226"/>
      <c r="H4" s="226" t="s">
        <v>1</v>
      </c>
      <c r="I4" s="226"/>
    </row>
    <row r="5" spans="1:9" ht="13.5" customHeight="1">
      <c r="A5" s="195"/>
      <c r="B5" s="180">
        <v>2006</v>
      </c>
      <c r="C5" s="182">
        <v>2007</v>
      </c>
      <c r="D5" s="181">
        <v>2006</v>
      </c>
      <c r="E5" s="182">
        <v>2007</v>
      </c>
      <c r="F5" s="181">
        <v>2006</v>
      </c>
      <c r="G5" s="182">
        <v>2007</v>
      </c>
      <c r="H5" s="181">
        <v>2006</v>
      </c>
      <c r="I5" s="182">
        <v>2007</v>
      </c>
    </row>
    <row r="6" spans="1:9" ht="13.5" customHeight="1">
      <c r="A6" s="196" t="s">
        <v>148</v>
      </c>
      <c r="B6" s="185">
        <v>28288</v>
      </c>
      <c r="C6" s="186">
        <v>30973</v>
      </c>
      <c r="D6" s="186">
        <v>360</v>
      </c>
      <c r="E6" s="187">
        <v>440</v>
      </c>
      <c r="F6" s="187">
        <v>8055</v>
      </c>
      <c r="G6" s="188">
        <v>9925</v>
      </c>
      <c r="H6" s="187">
        <f aca="true" t="shared" si="0" ref="H6:I8">B6+D6+F6</f>
        <v>36703</v>
      </c>
      <c r="I6" s="188">
        <f t="shared" si="0"/>
        <v>41338</v>
      </c>
    </row>
    <row r="7" spans="1:9" ht="13.5" customHeight="1">
      <c r="A7" s="197" t="s">
        <v>149</v>
      </c>
      <c r="B7" s="185">
        <v>19770</v>
      </c>
      <c r="C7" s="186">
        <v>26124</v>
      </c>
      <c r="D7" s="186">
        <v>340</v>
      </c>
      <c r="E7" s="189">
        <v>414</v>
      </c>
      <c r="F7" s="189">
        <v>233</v>
      </c>
      <c r="G7" s="187">
        <v>321</v>
      </c>
      <c r="H7" s="189">
        <f t="shared" si="0"/>
        <v>20343</v>
      </c>
      <c r="I7" s="187">
        <f t="shared" si="0"/>
        <v>26859</v>
      </c>
    </row>
    <row r="8" spans="1:9" ht="19.5" customHeight="1">
      <c r="A8" s="198" t="s">
        <v>150</v>
      </c>
      <c r="B8" s="190">
        <f aca="true" t="shared" si="1" ref="B8:G8">SUM(B6:B7)</f>
        <v>48058</v>
      </c>
      <c r="C8" s="190">
        <f t="shared" si="1"/>
        <v>57097</v>
      </c>
      <c r="D8" s="190">
        <f t="shared" si="1"/>
        <v>700</v>
      </c>
      <c r="E8" s="190">
        <f t="shared" si="1"/>
        <v>854</v>
      </c>
      <c r="F8" s="190">
        <f t="shared" si="1"/>
        <v>8288</v>
      </c>
      <c r="G8" s="190">
        <f t="shared" si="1"/>
        <v>10246</v>
      </c>
      <c r="H8" s="190">
        <f t="shared" si="0"/>
        <v>57046</v>
      </c>
      <c r="I8" s="190">
        <f t="shared" si="0"/>
        <v>68197</v>
      </c>
    </row>
    <row r="9" spans="1:9" ht="25.5" customHeight="1">
      <c r="A9" s="199" t="s">
        <v>151</v>
      </c>
      <c r="B9" s="192">
        <f>B6/B8</f>
        <v>0.588622081651338</v>
      </c>
      <c r="C9" s="192">
        <v>0.5389665396018636</v>
      </c>
      <c r="D9" s="192">
        <f>D6/$E$8</f>
        <v>0.4215456674473068</v>
      </c>
      <c r="E9" s="192">
        <f>E6/$E$8</f>
        <v>0.5152224824355972</v>
      </c>
      <c r="F9" s="192">
        <f>F6/$F$8</f>
        <v>0.9718870656370656</v>
      </c>
      <c r="G9" s="192">
        <f>G6/$G$8</f>
        <v>0.9686707007612727</v>
      </c>
      <c r="H9" s="192">
        <f>H6/$H$8</f>
        <v>0.643393051221821</v>
      </c>
      <c r="I9" s="192">
        <f>I6/$I$8</f>
        <v>0.6061556959983577</v>
      </c>
    </row>
    <row r="10" spans="1:9" ht="25.5" customHeight="1">
      <c r="A10" s="199" t="s">
        <v>152</v>
      </c>
      <c r="B10" s="192">
        <f>B7/B8</f>
        <v>0.41137791834866205</v>
      </c>
      <c r="C10" s="192">
        <v>0.46103346039813636</v>
      </c>
      <c r="D10" s="192">
        <f>D7/$E$8</f>
        <v>0.3981264637002342</v>
      </c>
      <c r="E10" s="192">
        <f>E7/$E$8</f>
        <v>0.4847775175644028</v>
      </c>
      <c r="F10" s="192">
        <f>F7/$F$8</f>
        <v>0.028112934362934362</v>
      </c>
      <c r="G10" s="192">
        <f>G7/$G$8</f>
        <v>0.03132929923872731</v>
      </c>
      <c r="H10" s="192">
        <f>H7/$H$8</f>
        <v>0.356606948778179</v>
      </c>
      <c r="I10" s="192">
        <f>I7/$I$8</f>
        <v>0.3938443040016423</v>
      </c>
    </row>
    <row r="11" spans="1:9" ht="19.5" customHeight="1">
      <c r="A11" s="200" t="s">
        <v>153</v>
      </c>
      <c r="B11" s="190">
        <v>372863</v>
      </c>
      <c r="C11" s="190">
        <v>364428</v>
      </c>
      <c r="D11" s="183" t="s">
        <v>155</v>
      </c>
      <c r="E11" s="183" t="s">
        <v>155</v>
      </c>
      <c r="F11" s="190">
        <v>9377</v>
      </c>
      <c r="G11" s="190">
        <v>11768</v>
      </c>
      <c r="H11" s="191">
        <f>B11+F11</f>
        <v>382240</v>
      </c>
      <c r="I11" s="191">
        <f>C11+G11</f>
        <v>376196</v>
      </c>
    </row>
    <row r="12" spans="1:9" ht="25.5" customHeight="1">
      <c r="A12" s="199" t="s">
        <v>154</v>
      </c>
      <c r="B12" s="192">
        <f>B6/B11</f>
        <v>0.07586700745313962</v>
      </c>
      <c r="C12" s="192">
        <f>C6/C11</f>
        <v>0.08499072519125862</v>
      </c>
      <c r="D12" s="192"/>
      <c r="E12" s="193"/>
      <c r="F12" s="192">
        <f>F6/F11</f>
        <v>0.8590167430948065</v>
      </c>
      <c r="G12" s="192">
        <f>G6/G11</f>
        <v>0.8433888511216859</v>
      </c>
      <c r="H12" s="192">
        <f>H6/H11</f>
        <v>0.09602082461280871</v>
      </c>
      <c r="I12" s="192">
        <f>I6/I11</f>
        <v>0.10988420929515465</v>
      </c>
    </row>
    <row r="13" spans="1:9" ht="11.25">
      <c r="A13" s="9" t="s">
        <v>38</v>
      </c>
      <c r="B13" s="111"/>
      <c r="C13" s="111"/>
      <c r="F13" s="111"/>
      <c r="G13" s="111"/>
      <c r="H13" s="111"/>
      <c r="I13" s="111"/>
    </row>
    <row r="14" spans="1:9" ht="11.25">
      <c r="A14" s="111" t="s">
        <v>73</v>
      </c>
      <c r="B14" s="111"/>
      <c r="C14" s="111"/>
      <c r="D14" s="111"/>
      <c r="E14" s="111"/>
      <c r="F14" s="111"/>
      <c r="G14" s="111"/>
      <c r="H14" s="111"/>
      <c r="I14" s="111"/>
    </row>
    <row r="15" spans="1:9" ht="11.25">
      <c r="A15" s="9"/>
      <c r="B15" s="9"/>
      <c r="C15" s="9"/>
      <c r="D15" s="9"/>
      <c r="E15" s="9"/>
      <c r="F15" s="9"/>
      <c r="G15" s="9"/>
      <c r="H15" s="9"/>
      <c r="I15" s="9"/>
    </row>
  </sheetData>
  <mergeCells count="4">
    <mergeCell ref="B4:C4"/>
    <mergeCell ref="D4:E4"/>
    <mergeCell ref="F4:G4"/>
    <mergeCell ref="H4:I4"/>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2"/>
  <sheetViews>
    <sheetView showGridLines="0" workbookViewId="0" topLeftCell="A1">
      <selection activeCell="L12" sqref="L12"/>
    </sheetView>
  </sheetViews>
  <sheetFormatPr defaultColWidth="12" defaultRowHeight="11.25"/>
  <cols>
    <col min="1" max="1" width="33.83203125" style="9" customWidth="1"/>
    <col min="2" max="2" width="9.66015625" style="82" customWidth="1"/>
    <col min="3" max="3" width="8" style="82" customWidth="1"/>
    <col min="4" max="5" width="8.83203125" style="82" customWidth="1"/>
    <col min="6" max="7" width="7.83203125" style="82" customWidth="1"/>
    <col min="8" max="8" width="10.33203125" style="82" customWidth="1"/>
    <col min="9" max="9" width="9.33203125" style="82" customWidth="1"/>
    <col min="10" max="16384" width="11.5" style="9" customWidth="1"/>
  </cols>
  <sheetData>
    <row r="1" spans="1:9" s="8" customFormat="1" ht="15.75" customHeight="1">
      <c r="A1" s="174" t="s">
        <v>166</v>
      </c>
      <c r="B1" s="73"/>
      <c r="C1" s="73"/>
      <c r="D1" s="73"/>
      <c r="E1" s="73"/>
      <c r="F1" s="73"/>
      <c r="G1" s="73"/>
      <c r="H1" s="74"/>
      <c r="I1" s="74"/>
    </row>
    <row r="2" spans="1:9" s="8" customFormat="1" ht="15.75" customHeight="1">
      <c r="A2" s="214"/>
      <c r="B2" s="73"/>
      <c r="C2" s="73"/>
      <c r="D2" s="73"/>
      <c r="E2" s="73"/>
      <c r="F2" s="73"/>
      <c r="G2" s="73"/>
      <c r="H2" s="74"/>
      <c r="I2" s="74"/>
    </row>
    <row r="3" spans="1:9" ht="49.5" customHeight="1">
      <c r="A3" s="83" t="s">
        <v>128</v>
      </c>
      <c r="B3" s="227" t="s">
        <v>64</v>
      </c>
      <c r="C3" s="227"/>
      <c r="D3" s="228" t="s">
        <v>129</v>
      </c>
      <c r="E3" s="228"/>
      <c r="F3" s="228" t="s">
        <v>141</v>
      </c>
      <c r="G3" s="228"/>
      <c r="H3" s="229" t="s">
        <v>1</v>
      </c>
      <c r="I3" s="229"/>
    </row>
    <row r="4" spans="1:9" ht="19.5" customHeight="1">
      <c r="A4" s="84"/>
      <c r="B4" s="172" t="s">
        <v>19</v>
      </c>
      <c r="C4" s="173">
        <v>2007</v>
      </c>
      <c r="D4" s="172" t="s">
        <v>19</v>
      </c>
      <c r="E4" s="173">
        <v>2007</v>
      </c>
      <c r="F4" s="172" t="s">
        <v>19</v>
      </c>
      <c r="G4" s="173">
        <v>2007</v>
      </c>
      <c r="H4" s="172" t="s">
        <v>19</v>
      </c>
      <c r="I4" s="173">
        <v>2007</v>
      </c>
    </row>
    <row r="5" spans="1:9" ht="11.25">
      <c r="A5" s="75" t="s">
        <v>24</v>
      </c>
      <c r="B5" s="158">
        <v>281</v>
      </c>
      <c r="C5" s="159">
        <v>130</v>
      </c>
      <c r="D5" s="159"/>
      <c r="E5" s="159"/>
      <c r="F5" s="159"/>
      <c r="G5" s="159"/>
      <c r="H5" s="141">
        <f aca="true" t="shared" si="0" ref="H5:H33">B5+D5+F5</f>
        <v>281</v>
      </c>
      <c r="I5" s="141">
        <f aca="true" t="shared" si="1" ref="I5:I33">C5+E5+G5</f>
        <v>130</v>
      </c>
    </row>
    <row r="6" spans="1:9" ht="11.25">
      <c r="A6" s="75" t="s">
        <v>25</v>
      </c>
      <c r="B6" s="141">
        <v>4660</v>
      </c>
      <c r="C6" s="159">
        <v>4216</v>
      </c>
      <c r="D6" s="159"/>
      <c r="E6" s="159"/>
      <c r="F6" s="159"/>
      <c r="G6" s="159"/>
      <c r="H6" s="141">
        <f t="shared" si="0"/>
        <v>4660</v>
      </c>
      <c r="I6" s="141">
        <f t="shared" si="1"/>
        <v>4216</v>
      </c>
    </row>
    <row r="7" spans="1:10" ht="11.25">
      <c r="A7" s="75" t="s">
        <v>26</v>
      </c>
      <c r="B7" s="141">
        <v>842</v>
      </c>
      <c r="C7" s="159">
        <v>952</v>
      </c>
      <c r="D7" s="159"/>
      <c r="E7" s="159"/>
      <c r="F7" s="159"/>
      <c r="G7" s="159"/>
      <c r="H7" s="141">
        <f t="shared" si="0"/>
        <v>842</v>
      </c>
      <c r="I7" s="141">
        <f t="shared" si="1"/>
        <v>952</v>
      </c>
      <c r="J7" s="19"/>
    </row>
    <row r="8" spans="1:9" s="8" customFormat="1" ht="11.25">
      <c r="A8" s="85" t="s">
        <v>27</v>
      </c>
      <c r="B8" s="160">
        <v>5783</v>
      </c>
      <c r="C8" s="161">
        <v>5298</v>
      </c>
      <c r="D8" s="161"/>
      <c r="E8" s="161"/>
      <c r="F8" s="161"/>
      <c r="G8" s="161"/>
      <c r="H8" s="145">
        <f t="shared" si="0"/>
        <v>5783</v>
      </c>
      <c r="I8" s="145">
        <f t="shared" si="1"/>
        <v>5298</v>
      </c>
    </row>
    <row r="9" spans="1:9" ht="11.25">
      <c r="A9" s="86" t="s">
        <v>107</v>
      </c>
      <c r="B9" s="162"/>
      <c r="C9" s="163"/>
      <c r="D9" s="163"/>
      <c r="E9" s="163"/>
      <c r="F9" s="141">
        <v>815</v>
      </c>
      <c r="G9" s="141">
        <v>1021</v>
      </c>
      <c r="H9" s="141">
        <f t="shared" si="0"/>
        <v>815</v>
      </c>
      <c r="I9" s="141">
        <f t="shared" si="1"/>
        <v>1021</v>
      </c>
    </row>
    <row r="10" spans="1:9" ht="11.25">
      <c r="A10" s="86" t="s">
        <v>28</v>
      </c>
      <c r="B10" s="77">
        <v>944</v>
      </c>
      <c r="C10" s="159">
        <v>610</v>
      </c>
      <c r="D10" s="159"/>
      <c r="E10" s="159"/>
      <c r="F10" s="159"/>
      <c r="G10" s="159"/>
      <c r="H10" s="141">
        <f t="shared" si="0"/>
        <v>944</v>
      </c>
      <c r="I10" s="141">
        <f t="shared" si="1"/>
        <v>610</v>
      </c>
    </row>
    <row r="11" spans="1:9" ht="11.25">
      <c r="A11" s="78" t="s">
        <v>108</v>
      </c>
      <c r="B11" s="158">
        <v>2457</v>
      </c>
      <c r="C11" s="159">
        <v>2640</v>
      </c>
      <c r="D11" s="159"/>
      <c r="E11" s="159"/>
      <c r="F11" s="141">
        <v>25</v>
      </c>
      <c r="G11" s="141">
        <v>36</v>
      </c>
      <c r="H11" s="141">
        <f t="shared" si="0"/>
        <v>2482</v>
      </c>
      <c r="I11" s="141">
        <f t="shared" si="1"/>
        <v>2676</v>
      </c>
    </row>
    <row r="12" spans="1:9" ht="11.25">
      <c r="A12" s="86" t="s">
        <v>140</v>
      </c>
      <c r="B12" s="158">
        <v>131</v>
      </c>
      <c r="C12" s="159">
        <v>172</v>
      </c>
      <c r="D12" s="159">
        <v>13</v>
      </c>
      <c r="E12" s="159">
        <v>5</v>
      </c>
      <c r="F12" s="141">
        <v>337</v>
      </c>
      <c r="G12" s="141">
        <v>224</v>
      </c>
      <c r="H12" s="141">
        <f t="shared" si="0"/>
        <v>481</v>
      </c>
      <c r="I12" s="141">
        <f t="shared" si="1"/>
        <v>401</v>
      </c>
    </row>
    <row r="13" spans="1:9" ht="11.25">
      <c r="A13" s="86" t="s">
        <v>127</v>
      </c>
      <c r="B13" s="162"/>
      <c r="C13" s="164">
        <v>121</v>
      </c>
      <c r="D13" s="164"/>
      <c r="E13" s="164"/>
      <c r="F13" s="164"/>
      <c r="G13" s="164"/>
      <c r="H13" s="141">
        <f t="shared" si="0"/>
        <v>0</v>
      </c>
      <c r="I13" s="141">
        <f t="shared" si="1"/>
        <v>121</v>
      </c>
    </row>
    <row r="14" spans="1:9" s="48" customFormat="1" ht="11.25">
      <c r="A14" s="85" t="s">
        <v>29</v>
      </c>
      <c r="B14" s="87">
        <v>3532</v>
      </c>
      <c r="C14" s="165">
        <f>SUM(C10:C13)</f>
        <v>3543</v>
      </c>
      <c r="D14" s="165">
        <v>13</v>
      </c>
      <c r="E14" s="165">
        <v>5</v>
      </c>
      <c r="F14" s="165">
        <f>SUM(F9:F13)</f>
        <v>1177</v>
      </c>
      <c r="G14" s="165">
        <f>SUM(G9:G13)</f>
        <v>1281</v>
      </c>
      <c r="H14" s="145">
        <f t="shared" si="0"/>
        <v>4722</v>
      </c>
      <c r="I14" s="145">
        <f t="shared" si="1"/>
        <v>4829</v>
      </c>
    </row>
    <row r="15" spans="1:9" ht="11.25" customHeight="1">
      <c r="A15" s="86" t="s">
        <v>109</v>
      </c>
      <c r="B15" s="162"/>
      <c r="C15" s="166"/>
      <c r="D15" s="166"/>
      <c r="E15" s="166"/>
      <c r="F15" s="167">
        <v>3488</v>
      </c>
      <c r="G15" s="141">
        <v>4886</v>
      </c>
      <c r="H15" s="141">
        <f t="shared" si="0"/>
        <v>3488</v>
      </c>
      <c r="I15" s="141">
        <f t="shared" si="1"/>
        <v>4886</v>
      </c>
    </row>
    <row r="16" spans="1:9" ht="11.25">
      <c r="A16" s="84" t="s">
        <v>130</v>
      </c>
      <c r="B16" s="168">
        <v>3340</v>
      </c>
      <c r="C16" s="159">
        <v>3369</v>
      </c>
      <c r="D16" s="159">
        <v>3</v>
      </c>
      <c r="E16" s="159">
        <v>7</v>
      </c>
      <c r="F16" s="167">
        <v>4</v>
      </c>
      <c r="G16" s="159">
        <v>87</v>
      </c>
      <c r="H16" s="141">
        <f t="shared" si="0"/>
        <v>3347</v>
      </c>
      <c r="I16" s="141">
        <f t="shared" si="1"/>
        <v>3463</v>
      </c>
    </row>
    <row r="17" spans="1:9" ht="11.25">
      <c r="A17" s="84" t="s">
        <v>131</v>
      </c>
      <c r="B17" s="141">
        <v>5046</v>
      </c>
      <c r="C17" s="159">
        <v>6608</v>
      </c>
      <c r="D17" s="159"/>
      <c r="E17" s="159"/>
      <c r="F17" s="167">
        <v>262</v>
      </c>
      <c r="G17" s="141">
        <v>373</v>
      </c>
      <c r="H17" s="141">
        <f t="shared" si="0"/>
        <v>5308</v>
      </c>
      <c r="I17" s="141">
        <f t="shared" si="1"/>
        <v>6981</v>
      </c>
    </row>
    <row r="18" spans="1:10" ht="11.25" customHeight="1">
      <c r="A18" s="79" t="s">
        <v>132</v>
      </c>
      <c r="B18" s="141">
        <v>1310</v>
      </c>
      <c r="C18" s="159">
        <v>1997</v>
      </c>
      <c r="D18" s="159"/>
      <c r="E18" s="159"/>
      <c r="F18" s="167">
        <v>187</v>
      </c>
      <c r="G18" s="141">
        <v>123</v>
      </c>
      <c r="H18" s="141">
        <f t="shared" si="0"/>
        <v>1497</v>
      </c>
      <c r="I18" s="141">
        <f t="shared" si="1"/>
        <v>2120</v>
      </c>
      <c r="J18" s="88"/>
    </row>
    <row r="19" spans="1:9" ht="11.25">
      <c r="A19" s="81" t="s">
        <v>30</v>
      </c>
      <c r="B19" s="158">
        <v>34</v>
      </c>
      <c r="C19" s="164">
        <v>53</v>
      </c>
      <c r="D19" s="164"/>
      <c r="E19" s="164"/>
      <c r="F19" s="164"/>
      <c r="G19" s="164"/>
      <c r="H19" s="141">
        <f t="shared" si="0"/>
        <v>34</v>
      </c>
      <c r="I19" s="141">
        <f t="shared" si="1"/>
        <v>53</v>
      </c>
    </row>
    <row r="20" spans="1:9" ht="11.25">
      <c r="A20" s="78" t="s">
        <v>139</v>
      </c>
      <c r="B20" s="158">
        <v>459</v>
      </c>
      <c r="C20" s="164">
        <v>210</v>
      </c>
      <c r="D20" s="164">
        <v>7</v>
      </c>
      <c r="E20" s="164">
        <v>10</v>
      </c>
      <c r="F20" s="167">
        <v>1607</v>
      </c>
      <c r="G20" s="141">
        <v>1653</v>
      </c>
      <c r="H20" s="141">
        <f t="shared" si="0"/>
        <v>2073</v>
      </c>
      <c r="I20" s="141">
        <f t="shared" si="1"/>
        <v>1873</v>
      </c>
    </row>
    <row r="21" spans="1:9" s="41" customFormat="1" ht="11.25">
      <c r="A21" s="85" t="s">
        <v>31</v>
      </c>
      <c r="B21" s="160">
        <v>10189</v>
      </c>
      <c r="C21" s="165">
        <v>12237</v>
      </c>
      <c r="D21" s="165">
        <v>10</v>
      </c>
      <c r="E21" s="165">
        <v>17</v>
      </c>
      <c r="F21" s="165">
        <f>SUM(F15:F20)</f>
        <v>5548</v>
      </c>
      <c r="G21" s="165">
        <f>SUM(G15:G20)</f>
        <v>7122</v>
      </c>
      <c r="H21" s="145">
        <f t="shared" si="0"/>
        <v>15747</v>
      </c>
      <c r="I21" s="145">
        <f t="shared" si="1"/>
        <v>19376</v>
      </c>
    </row>
    <row r="22" spans="1:9" ht="11.25">
      <c r="A22" s="86" t="s">
        <v>111</v>
      </c>
      <c r="B22" s="162"/>
      <c r="C22" s="166"/>
      <c r="D22" s="166"/>
      <c r="E22" s="166"/>
      <c r="F22" s="167">
        <v>57</v>
      </c>
      <c r="G22" s="162">
        <v>28</v>
      </c>
      <c r="H22" s="141">
        <f t="shared" si="0"/>
        <v>57</v>
      </c>
      <c r="I22" s="141">
        <f t="shared" si="1"/>
        <v>28</v>
      </c>
    </row>
    <row r="23" spans="1:9" ht="11.25">
      <c r="A23" s="80" t="s">
        <v>32</v>
      </c>
      <c r="B23" s="158">
        <v>683</v>
      </c>
      <c r="C23" s="159">
        <v>188</v>
      </c>
      <c r="D23" s="159"/>
      <c r="E23" s="159"/>
      <c r="F23" s="159"/>
      <c r="G23" s="159"/>
      <c r="H23" s="141">
        <f t="shared" si="0"/>
        <v>683</v>
      </c>
      <c r="I23" s="141">
        <f t="shared" si="1"/>
        <v>188</v>
      </c>
    </row>
    <row r="24" spans="1:9" ht="11.25">
      <c r="A24" s="80" t="s">
        <v>112</v>
      </c>
      <c r="B24" s="141">
        <v>5931</v>
      </c>
      <c r="C24" s="159">
        <v>6843</v>
      </c>
      <c r="D24" s="159">
        <v>18</v>
      </c>
      <c r="E24" s="159">
        <v>12</v>
      </c>
      <c r="F24" s="167">
        <v>515</v>
      </c>
      <c r="G24" s="141">
        <v>384</v>
      </c>
      <c r="H24" s="141">
        <f t="shared" si="0"/>
        <v>6464</v>
      </c>
      <c r="I24" s="141">
        <f t="shared" si="1"/>
        <v>7239</v>
      </c>
    </row>
    <row r="25" spans="1:9" ht="11.25">
      <c r="A25" s="80" t="s">
        <v>65</v>
      </c>
      <c r="B25" s="141">
        <v>342</v>
      </c>
      <c r="C25" s="159">
        <v>119</v>
      </c>
      <c r="D25" s="159">
        <v>104</v>
      </c>
      <c r="E25" s="159">
        <v>171</v>
      </c>
      <c r="F25" s="159"/>
      <c r="G25" s="159"/>
      <c r="H25" s="141">
        <f t="shared" si="0"/>
        <v>446</v>
      </c>
      <c r="I25" s="141">
        <f t="shared" si="1"/>
        <v>290</v>
      </c>
    </row>
    <row r="26" spans="1:9" ht="11.25">
      <c r="A26" s="80" t="s">
        <v>113</v>
      </c>
      <c r="B26" s="141">
        <v>296</v>
      </c>
      <c r="C26" s="159">
        <v>720</v>
      </c>
      <c r="D26" s="159"/>
      <c r="E26" s="159">
        <v>19</v>
      </c>
      <c r="F26" s="159"/>
      <c r="G26" s="159"/>
      <c r="H26" s="141">
        <f t="shared" si="0"/>
        <v>296</v>
      </c>
      <c r="I26" s="141">
        <f t="shared" si="1"/>
        <v>739</v>
      </c>
    </row>
    <row r="27" spans="1:9" ht="11.25">
      <c r="A27" s="80" t="s">
        <v>133</v>
      </c>
      <c r="B27" s="141">
        <v>817</v>
      </c>
      <c r="C27" s="159">
        <v>1069</v>
      </c>
      <c r="D27" s="159"/>
      <c r="E27" s="159">
        <v>3</v>
      </c>
      <c r="F27" s="159"/>
      <c r="G27" s="159"/>
      <c r="H27" s="141">
        <f t="shared" si="0"/>
        <v>817</v>
      </c>
      <c r="I27" s="141">
        <f t="shared" si="1"/>
        <v>1072</v>
      </c>
    </row>
    <row r="28" spans="1:9" ht="11.25">
      <c r="A28" s="80" t="s">
        <v>66</v>
      </c>
      <c r="B28" s="158">
        <v>75</v>
      </c>
      <c r="C28" s="164">
        <v>131</v>
      </c>
      <c r="D28" s="164"/>
      <c r="E28" s="164"/>
      <c r="F28" s="167">
        <v>32</v>
      </c>
      <c r="G28" s="141">
        <v>35</v>
      </c>
      <c r="H28" s="141">
        <f t="shared" si="0"/>
        <v>107</v>
      </c>
      <c r="I28" s="141">
        <f t="shared" si="1"/>
        <v>166</v>
      </c>
    </row>
    <row r="29" spans="1:9" ht="11.25">
      <c r="A29" s="80" t="s">
        <v>110</v>
      </c>
      <c r="B29" s="158">
        <v>359</v>
      </c>
      <c r="C29" s="164">
        <v>284</v>
      </c>
      <c r="D29" s="164">
        <v>215</v>
      </c>
      <c r="E29" s="164">
        <v>213</v>
      </c>
      <c r="F29" s="167">
        <v>656</v>
      </c>
      <c r="G29" s="164">
        <v>745</v>
      </c>
      <c r="H29" s="141">
        <f t="shared" si="0"/>
        <v>1230</v>
      </c>
      <c r="I29" s="141">
        <f t="shared" si="1"/>
        <v>1242</v>
      </c>
    </row>
    <row r="30" spans="1:9" ht="11.25">
      <c r="A30" s="80" t="s">
        <v>33</v>
      </c>
      <c r="B30" s="158">
        <v>223</v>
      </c>
      <c r="C30" s="164">
        <v>522</v>
      </c>
      <c r="D30" s="164"/>
      <c r="E30" s="164"/>
      <c r="F30" s="164"/>
      <c r="G30" s="164"/>
      <c r="H30" s="141">
        <f t="shared" si="0"/>
        <v>223</v>
      </c>
      <c r="I30" s="141">
        <f t="shared" si="1"/>
        <v>522</v>
      </c>
    </row>
    <row r="31" spans="1:9" ht="11.25">
      <c r="A31" s="78" t="s">
        <v>138</v>
      </c>
      <c r="B31" s="77">
        <v>58</v>
      </c>
      <c r="C31" s="169">
        <v>19</v>
      </c>
      <c r="D31" s="169"/>
      <c r="E31" s="169"/>
      <c r="F31" s="167">
        <v>154</v>
      </c>
      <c r="G31" s="141">
        <v>213</v>
      </c>
      <c r="H31" s="141">
        <f t="shared" si="0"/>
        <v>212</v>
      </c>
      <c r="I31" s="141">
        <f t="shared" si="1"/>
        <v>232</v>
      </c>
    </row>
    <row r="32" spans="1:9" s="41" customFormat="1" ht="11.25">
      <c r="A32" s="85" t="s">
        <v>34</v>
      </c>
      <c r="B32" s="160">
        <v>8784</v>
      </c>
      <c r="C32" s="165">
        <v>9895</v>
      </c>
      <c r="D32" s="165">
        <f>SUM(D22:D31)</f>
        <v>337</v>
      </c>
      <c r="E32" s="165">
        <f>SUM(E22:E31)</f>
        <v>418</v>
      </c>
      <c r="F32" s="165">
        <f>SUM(F22:F31)</f>
        <v>1414</v>
      </c>
      <c r="G32" s="165">
        <f>SUM(G22:G31)</f>
        <v>1405</v>
      </c>
      <c r="H32" s="145">
        <f t="shared" si="0"/>
        <v>10535</v>
      </c>
      <c r="I32" s="145">
        <f t="shared" si="1"/>
        <v>11718</v>
      </c>
    </row>
    <row r="33" spans="1:14" ht="11.25">
      <c r="A33" s="89" t="s">
        <v>35</v>
      </c>
      <c r="B33" s="170">
        <f>B8+B14+B21+B32</f>
        <v>28288</v>
      </c>
      <c r="C33" s="170">
        <f>C8+C14+C21+C32</f>
        <v>30973</v>
      </c>
      <c r="D33" s="170">
        <f>D14+D21+D32</f>
        <v>360</v>
      </c>
      <c r="E33" s="170">
        <f>E14+E21+E32</f>
        <v>440</v>
      </c>
      <c r="F33" s="170">
        <f>F14+F21+F32</f>
        <v>8139</v>
      </c>
      <c r="G33" s="170">
        <f>G14+G21+G32</f>
        <v>9808</v>
      </c>
      <c r="H33" s="171">
        <f t="shared" si="0"/>
        <v>36787</v>
      </c>
      <c r="I33" s="171">
        <f t="shared" si="1"/>
        <v>41221</v>
      </c>
      <c r="L33" s="10"/>
      <c r="M33" s="10"/>
      <c r="N33" s="10"/>
    </row>
    <row r="34" ht="11.25">
      <c r="A34" s="9" t="s">
        <v>38</v>
      </c>
    </row>
    <row r="35" ht="11.25">
      <c r="A35" s="9" t="s">
        <v>89</v>
      </c>
    </row>
    <row r="36" ht="11.25">
      <c r="A36" s="9" t="s">
        <v>167</v>
      </c>
    </row>
    <row r="37" ht="11.25">
      <c r="A37" s="9" t="s">
        <v>73</v>
      </c>
    </row>
    <row r="42" ht="11.25">
      <c r="H42" s="76"/>
    </row>
  </sheetData>
  <mergeCells count="4">
    <mergeCell ref="B3:C3"/>
    <mergeCell ref="D3:E3"/>
    <mergeCell ref="F3:G3"/>
    <mergeCell ref="H3:I3"/>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29"/>
  <sheetViews>
    <sheetView workbookViewId="0" topLeftCell="A1">
      <selection activeCell="C28" sqref="C28"/>
    </sheetView>
  </sheetViews>
  <sheetFormatPr defaultColWidth="12" defaultRowHeight="11.25"/>
  <cols>
    <col min="1" max="1" width="37" style="91" customWidth="1"/>
    <col min="2" max="2" width="11.66015625" style="91" customWidth="1"/>
    <col min="3" max="3" width="11.83203125" style="91" customWidth="1"/>
    <col min="4" max="4" width="10.83203125" style="91" customWidth="1"/>
    <col min="5" max="5" width="11" style="91" customWidth="1"/>
    <col min="6" max="6" width="9.5" style="91" customWidth="1"/>
    <col min="7" max="7" width="10.83203125" style="91" customWidth="1"/>
    <col min="8" max="8" width="12.16015625" style="91" customWidth="1"/>
    <col min="9" max="9" width="11.83203125" style="91" customWidth="1"/>
    <col min="10" max="10" width="10.83203125" style="91" customWidth="1"/>
    <col min="11" max="16384" width="13.33203125" style="91" customWidth="1"/>
  </cols>
  <sheetData>
    <row r="1" s="90" customFormat="1" ht="12">
      <c r="A1" s="175" t="s">
        <v>90</v>
      </c>
    </row>
    <row r="2" ht="11.25">
      <c r="A2" s="91" t="s">
        <v>77</v>
      </c>
    </row>
    <row r="3" spans="1:23" ht="26.25" customHeight="1">
      <c r="A3" s="97" t="s">
        <v>67</v>
      </c>
      <c r="B3" s="230" t="s">
        <v>61</v>
      </c>
      <c r="C3" s="231"/>
      <c r="D3" s="231"/>
      <c r="E3" s="232" t="s">
        <v>58</v>
      </c>
      <c r="F3" s="232"/>
      <c r="G3" s="232"/>
      <c r="H3" s="231" t="s">
        <v>62</v>
      </c>
      <c r="I3" s="231"/>
      <c r="J3" s="231"/>
      <c r="L3"/>
      <c r="M3"/>
      <c r="N3"/>
      <c r="O3"/>
      <c r="P3"/>
      <c r="Q3"/>
      <c r="R3"/>
      <c r="S3"/>
      <c r="T3"/>
      <c r="U3"/>
      <c r="V3"/>
      <c r="W3"/>
    </row>
    <row r="4" spans="1:23" ht="33.75">
      <c r="A4" s="100" t="s">
        <v>9</v>
      </c>
      <c r="B4" s="98" t="s">
        <v>63</v>
      </c>
      <c r="C4" s="99" t="s">
        <v>36</v>
      </c>
      <c r="D4" s="99" t="s">
        <v>59</v>
      </c>
      <c r="E4" s="99" t="s">
        <v>63</v>
      </c>
      <c r="F4" s="99" t="s">
        <v>36</v>
      </c>
      <c r="G4" s="99" t="s">
        <v>59</v>
      </c>
      <c r="H4" s="99" t="s">
        <v>63</v>
      </c>
      <c r="I4" s="99" t="s">
        <v>36</v>
      </c>
      <c r="J4" s="99" t="s">
        <v>59</v>
      </c>
      <c r="L4"/>
      <c r="M4"/>
      <c r="N4"/>
      <c r="O4"/>
      <c r="P4"/>
      <c r="Q4"/>
      <c r="R4"/>
      <c r="S4"/>
      <c r="T4"/>
      <c r="U4"/>
      <c r="V4"/>
      <c r="W4"/>
    </row>
    <row r="5" spans="1:23" ht="12" customHeight="1">
      <c r="A5" s="101" t="s">
        <v>91</v>
      </c>
      <c r="B5" s="204">
        <v>87999</v>
      </c>
      <c r="C5" s="204">
        <v>8163352</v>
      </c>
      <c r="D5" s="92">
        <f aca="true" t="shared" si="0" ref="D5:D22">C5/B5</f>
        <v>92.76641780020228</v>
      </c>
      <c r="E5" s="204">
        <v>215</v>
      </c>
      <c r="F5" s="204">
        <v>10227</v>
      </c>
      <c r="G5" s="92">
        <f aca="true" t="shared" si="1" ref="G5:G22">F5/E5</f>
        <v>47.56744186046512</v>
      </c>
      <c r="H5" s="204">
        <v>12400</v>
      </c>
      <c r="I5" s="204">
        <v>331220</v>
      </c>
      <c r="J5" s="92">
        <f aca="true" t="shared" si="2" ref="J5:J21">I5/H5</f>
        <v>26.711290322580645</v>
      </c>
      <c r="K5" s="93"/>
      <c r="L5"/>
      <c r="M5"/>
      <c r="N5"/>
      <c r="O5"/>
      <c r="P5"/>
      <c r="Q5"/>
      <c r="R5"/>
      <c r="S5"/>
      <c r="T5"/>
      <c r="U5"/>
      <c r="V5"/>
      <c r="W5"/>
    </row>
    <row r="6" spans="1:23" ht="12" customHeight="1">
      <c r="A6" s="102" t="s">
        <v>92</v>
      </c>
      <c r="B6" s="204">
        <v>65205</v>
      </c>
      <c r="C6" s="204">
        <v>6409786</v>
      </c>
      <c r="D6" s="92">
        <f t="shared" si="0"/>
        <v>98.30206272525113</v>
      </c>
      <c r="E6" s="204">
        <v>6481</v>
      </c>
      <c r="F6" s="204">
        <v>184407</v>
      </c>
      <c r="G6" s="92">
        <f>F6/E6</f>
        <v>28.453479401326955</v>
      </c>
      <c r="H6" s="204">
        <v>9528</v>
      </c>
      <c r="I6" s="204">
        <v>1450499</v>
      </c>
      <c r="J6" s="92">
        <f>I6/H6</f>
        <v>152.23541141897564</v>
      </c>
      <c r="K6" s="93"/>
      <c r="L6"/>
      <c r="M6"/>
      <c r="N6"/>
      <c r="O6"/>
      <c r="P6"/>
      <c r="Q6"/>
      <c r="R6"/>
      <c r="S6"/>
      <c r="T6"/>
      <c r="U6"/>
      <c r="V6"/>
      <c r="W6"/>
    </row>
    <row r="7" spans="1:23" ht="12" customHeight="1">
      <c r="A7" s="102" t="s">
        <v>93</v>
      </c>
      <c r="B7" s="204">
        <v>59949</v>
      </c>
      <c r="C7" s="204">
        <v>6400934</v>
      </c>
      <c r="D7" s="92">
        <f t="shared" si="0"/>
        <v>106.77299037515222</v>
      </c>
      <c r="E7" s="204">
        <v>259</v>
      </c>
      <c r="F7" s="204">
        <v>210419</v>
      </c>
      <c r="G7" s="92">
        <f>F7/E7</f>
        <v>812.4285714285714</v>
      </c>
      <c r="H7" s="204">
        <v>2434</v>
      </c>
      <c r="I7" s="204">
        <v>249891</v>
      </c>
      <c r="J7" s="92">
        <f>I7/H7</f>
        <v>102.66680361544782</v>
      </c>
      <c r="K7" s="93"/>
      <c r="L7"/>
      <c r="M7"/>
      <c r="N7"/>
      <c r="O7"/>
      <c r="P7"/>
      <c r="Q7"/>
      <c r="R7"/>
      <c r="S7"/>
      <c r="T7"/>
      <c r="U7"/>
      <c r="V7"/>
      <c r="W7"/>
    </row>
    <row r="8" spans="1:23" ht="12" customHeight="1">
      <c r="A8" s="102" t="s">
        <v>94</v>
      </c>
      <c r="B8" s="204">
        <v>44592</v>
      </c>
      <c r="C8" s="204">
        <v>2044190</v>
      </c>
      <c r="D8" s="92">
        <f t="shared" si="0"/>
        <v>45.84207929673484</v>
      </c>
      <c r="E8" s="204">
        <v>689</v>
      </c>
      <c r="F8" s="204">
        <v>75503</v>
      </c>
      <c r="G8" s="92">
        <f>F8/E8</f>
        <v>109.58345428156748</v>
      </c>
      <c r="H8" s="204">
        <v>2441</v>
      </c>
      <c r="I8" s="204">
        <v>230342</v>
      </c>
      <c r="J8" s="92">
        <f>I8/H8</f>
        <v>94.36378533387956</v>
      </c>
      <c r="K8" s="93"/>
      <c r="L8"/>
      <c r="M8"/>
      <c r="N8"/>
      <c r="O8"/>
      <c r="P8"/>
      <c r="Q8"/>
      <c r="R8"/>
      <c r="S8"/>
      <c r="T8"/>
      <c r="U8"/>
      <c r="V8"/>
      <c r="W8"/>
    </row>
    <row r="9" spans="1:23" ht="12" customHeight="1">
      <c r="A9" s="102" t="s">
        <v>95</v>
      </c>
      <c r="B9" s="204">
        <v>26572</v>
      </c>
      <c r="C9" s="204">
        <v>7968256</v>
      </c>
      <c r="D9" s="92">
        <f t="shared" si="0"/>
        <v>299.87415324401627</v>
      </c>
      <c r="E9" s="204">
        <v>194</v>
      </c>
      <c r="F9" s="204">
        <v>124911</v>
      </c>
      <c r="G9" s="92">
        <f t="shared" si="1"/>
        <v>643.8711340206186</v>
      </c>
      <c r="H9" s="204">
        <v>34447</v>
      </c>
      <c r="I9" s="204">
        <v>7366957</v>
      </c>
      <c r="J9" s="92">
        <f t="shared" si="2"/>
        <v>213.86352948007084</v>
      </c>
      <c r="K9" s="93"/>
      <c r="L9"/>
      <c r="M9"/>
      <c r="N9"/>
      <c r="O9"/>
      <c r="P9"/>
      <c r="Q9"/>
      <c r="R9"/>
      <c r="S9"/>
      <c r="T9"/>
      <c r="U9"/>
      <c r="V9"/>
      <c r="W9"/>
    </row>
    <row r="10" spans="1:23" ht="12" customHeight="1">
      <c r="A10" s="102" t="s">
        <v>96</v>
      </c>
      <c r="B10" s="204">
        <v>22131</v>
      </c>
      <c r="C10" s="204">
        <v>3437846</v>
      </c>
      <c r="D10" s="92">
        <f t="shared" si="0"/>
        <v>155.3407437531065</v>
      </c>
      <c r="E10" s="204">
        <v>837</v>
      </c>
      <c r="F10" s="204">
        <v>91459</v>
      </c>
      <c r="G10" s="92">
        <f t="shared" si="1"/>
        <v>109.2700119474313</v>
      </c>
      <c r="H10" s="204">
        <v>17430</v>
      </c>
      <c r="I10" s="204">
        <v>2452000</v>
      </c>
      <c r="J10" s="92">
        <f t="shared" si="2"/>
        <v>140.6769936890419</v>
      </c>
      <c r="K10" s="93"/>
      <c r="L10"/>
      <c r="M10"/>
      <c r="N10"/>
      <c r="O10"/>
      <c r="P10"/>
      <c r="Q10"/>
      <c r="R10"/>
      <c r="S10"/>
      <c r="T10"/>
      <c r="U10"/>
      <c r="V10"/>
      <c r="W10"/>
    </row>
    <row r="11" spans="1:23" ht="12" customHeight="1">
      <c r="A11" s="102" t="s">
        <v>97</v>
      </c>
      <c r="B11" s="204">
        <v>13404</v>
      </c>
      <c r="C11" s="204">
        <v>2066072</v>
      </c>
      <c r="D11" s="92">
        <f t="shared" si="0"/>
        <v>154.13846612951357</v>
      </c>
      <c r="E11" s="204">
        <v>630</v>
      </c>
      <c r="F11" s="204">
        <v>89488</v>
      </c>
      <c r="G11" s="92">
        <f>F11/E11</f>
        <v>142.04444444444445</v>
      </c>
      <c r="H11" s="204">
        <v>3530</v>
      </c>
      <c r="I11" s="204">
        <v>446341</v>
      </c>
      <c r="J11" s="92">
        <f>I11/H11</f>
        <v>126.44220963172805</v>
      </c>
      <c r="K11" s="93"/>
      <c r="L11"/>
      <c r="M11"/>
      <c r="N11"/>
      <c r="O11"/>
      <c r="P11"/>
      <c r="Q11"/>
      <c r="R11"/>
      <c r="S11"/>
      <c r="T11"/>
      <c r="U11"/>
      <c r="V11"/>
      <c r="W11"/>
    </row>
    <row r="12" spans="1:23" ht="12" customHeight="1">
      <c r="A12" s="102" t="s">
        <v>98</v>
      </c>
      <c r="B12" s="204">
        <v>11771</v>
      </c>
      <c r="C12" s="204">
        <v>1064616</v>
      </c>
      <c r="D12" s="92">
        <f t="shared" si="0"/>
        <v>90.44397247472602</v>
      </c>
      <c r="E12" s="204">
        <v>17</v>
      </c>
      <c r="F12" s="204">
        <v>10841</v>
      </c>
      <c r="G12" s="92">
        <f t="shared" si="1"/>
        <v>637.7058823529412</v>
      </c>
      <c r="H12" s="204">
        <v>624</v>
      </c>
      <c r="I12" s="204">
        <v>16774</v>
      </c>
      <c r="J12" s="92">
        <f t="shared" si="2"/>
        <v>26.881410256410255</v>
      </c>
      <c r="K12" s="93"/>
      <c r="L12"/>
      <c r="M12"/>
      <c r="N12"/>
      <c r="O12"/>
      <c r="P12"/>
      <c r="Q12"/>
      <c r="R12"/>
      <c r="S12"/>
      <c r="T12"/>
      <c r="U12"/>
      <c r="V12"/>
      <c r="W12"/>
    </row>
    <row r="13" spans="1:23" ht="12" customHeight="1">
      <c r="A13" s="102" t="s">
        <v>99</v>
      </c>
      <c r="B13" s="204">
        <v>4085</v>
      </c>
      <c r="C13" s="204">
        <v>260466</v>
      </c>
      <c r="D13" s="92">
        <f t="shared" si="0"/>
        <v>63.76156670746634</v>
      </c>
      <c r="E13" s="204">
        <v>46</v>
      </c>
      <c r="F13" s="204">
        <v>1690</v>
      </c>
      <c r="G13" s="92">
        <f t="shared" si="1"/>
        <v>36.73913043478261</v>
      </c>
      <c r="H13" s="204"/>
      <c r="I13" s="204"/>
      <c r="J13" s="92" t="s">
        <v>38</v>
      </c>
      <c r="K13" s="93"/>
      <c r="L13"/>
      <c r="M13"/>
      <c r="N13"/>
      <c r="O13"/>
      <c r="P13"/>
      <c r="Q13"/>
      <c r="R13"/>
      <c r="S13"/>
      <c r="T13"/>
      <c r="U13"/>
      <c r="V13"/>
      <c r="W13"/>
    </row>
    <row r="14" spans="1:23" ht="12" customHeight="1">
      <c r="A14" s="102" t="s">
        <v>100</v>
      </c>
      <c r="B14" s="204">
        <v>3958</v>
      </c>
      <c r="C14" s="204">
        <v>741971</v>
      </c>
      <c r="D14" s="92">
        <f t="shared" si="0"/>
        <v>187.4610914603335</v>
      </c>
      <c r="E14" s="204">
        <v>1570</v>
      </c>
      <c r="F14" s="204">
        <v>277580</v>
      </c>
      <c r="G14" s="92">
        <f t="shared" si="1"/>
        <v>176.80254777070064</v>
      </c>
      <c r="H14" s="204">
        <v>2725</v>
      </c>
      <c r="I14" s="204">
        <v>349568</v>
      </c>
      <c r="J14" s="92">
        <f t="shared" si="2"/>
        <v>128.28183486238532</v>
      </c>
      <c r="K14" s="93"/>
      <c r="L14"/>
      <c r="M14"/>
      <c r="N14"/>
      <c r="O14"/>
      <c r="P14"/>
      <c r="Q14"/>
      <c r="R14"/>
      <c r="S14"/>
      <c r="T14"/>
      <c r="U14"/>
      <c r="V14"/>
      <c r="W14"/>
    </row>
    <row r="15" spans="1:23" ht="11.25">
      <c r="A15" s="102" t="s">
        <v>101</v>
      </c>
      <c r="B15" s="204">
        <v>2644</v>
      </c>
      <c r="C15" s="204">
        <v>789342</v>
      </c>
      <c r="D15" s="92">
        <f t="shared" si="0"/>
        <v>298.5408472012103</v>
      </c>
      <c r="E15" s="204">
        <v>104</v>
      </c>
      <c r="F15" s="204">
        <v>45827</v>
      </c>
      <c r="G15" s="92">
        <f t="shared" si="1"/>
        <v>440.6442307692308</v>
      </c>
      <c r="H15" s="204">
        <v>1427</v>
      </c>
      <c r="I15" s="204">
        <v>189214</v>
      </c>
      <c r="J15" s="92">
        <f t="shared" si="2"/>
        <v>132.59565522074283</v>
      </c>
      <c r="K15" s="93"/>
      <c r="L15"/>
      <c r="M15"/>
      <c r="N15"/>
      <c r="O15"/>
      <c r="P15"/>
      <c r="Q15"/>
      <c r="R15"/>
      <c r="S15"/>
      <c r="T15"/>
      <c r="U15"/>
      <c r="V15"/>
      <c r="W15"/>
    </row>
    <row r="16" spans="1:23" ht="25.5" customHeight="1">
      <c r="A16" s="102" t="s">
        <v>102</v>
      </c>
      <c r="B16" s="204">
        <v>2082</v>
      </c>
      <c r="C16" s="204">
        <v>887259</v>
      </c>
      <c r="D16" s="92">
        <f t="shared" si="0"/>
        <v>426.157060518732</v>
      </c>
      <c r="E16" s="204">
        <v>1568</v>
      </c>
      <c r="F16" s="204">
        <v>305152</v>
      </c>
      <c r="G16" s="92">
        <f>F16/E16</f>
        <v>194.6122448979592</v>
      </c>
      <c r="H16" s="204">
        <v>877</v>
      </c>
      <c r="I16" s="204">
        <v>175123</v>
      </c>
      <c r="J16" s="92">
        <f>I16/H16</f>
        <v>199.68415051311288</v>
      </c>
      <c r="K16" s="93"/>
      <c r="L16"/>
      <c r="M16"/>
      <c r="N16"/>
      <c r="O16"/>
      <c r="P16"/>
      <c r="Q16"/>
      <c r="R16"/>
      <c r="S16"/>
      <c r="T16"/>
      <c r="U16"/>
      <c r="V16"/>
      <c r="W16"/>
    </row>
    <row r="17" spans="1:23" ht="12" customHeight="1">
      <c r="A17" s="102" t="s">
        <v>104</v>
      </c>
      <c r="B17" s="204">
        <v>1560</v>
      </c>
      <c r="C17" s="204">
        <v>422049</v>
      </c>
      <c r="D17" s="92">
        <f t="shared" si="0"/>
        <v>270.54423076923075</v>
      </c>
      <c r="E17" s="204">
        <v>664</v>
      </c>
      <c r="F17" s="204">
        <v>73614</v>
      </c>
      <c r="G17" s="92">
        <f t="shared" si="1"/>
        <v>110.8644578313253</v>
      </c>
      <c r="H17" s="204">
        <v>1612</v>
      </c>
      <c r="I17" s="204">
        <v>129983</v>
      </c>
      <c r="J17" s="92">
        <f t="shared" si="2"/>
        <v>80.63461538461539</v>
      </c>
      <c r="K17" s="93"/>
      <c r="L17"/>
      <c r="M17"/>
      <c r="N17"/>
      <c r="O17"/>
      <c r="P17"/>
      <c r="Q17"/>
      <c r="R17"/>
      <c r="S17"/>
      <c r="T17"/>
      <c r="U17"/>
      <c r="V17"/>
      <c r="W17"/>
    </row>
    <row r="18" spans="1:23" ht="12" customHeight="1">
      <c r="A18" s="102" t="s">
        <v>103</v>
      </c>
      <c r="B18" s="204">
        <v>1436</v>
      </c>
      <c r="C18" s="204">
        <v>508670</v>
      </c>
      <c r="D18" s="92">
        <f t="shared" si="0"/>
        <v>354.22701949860726</v>
      </c>
      <c r="E18" s="204">
        <v>270</v>
      </c>
      <c r="F18" s="204">
        <v>78761</v>
      </c>
      <c r="G18" s="92">
        <f t="shared" si="1"/>
        <v>291.7074074074074</v>
      </c>
      <c r="H18" s="204">
        <v>2454</v>
      </c>
      <c r="I18" s="204">
        <v>588826</v>
      </c>
      <c r="J18" s="92">
        <f t="shared" si="2"/>
        <v>239.94539527302362</v>
      </c>
      <c r="K18" s="93"/>
      <c r="L18"/>
      <c r="M18"/>
      <c r="N18"/>
      <c r="O18"/>
      <c r="P18"/>
      <c r="Q18"/>
      <c r="R18"/>
      <c r="S18"/>
      <c r="T18"/>
      <c r="U18"/>
      <c r="V18"/>
      <c r="W18"/>
    </row>
    <row r="19" spans="1:23" ht="12" customHeight="1">
      <c r="A19" s="102" t="s">
        <v>105</v>
      </c>
      <c r="B19" s="204">
        <v>1022</v>
      </c>
      <c r="C19" s="204">
        <v>254665</v>
      </c>
      <c r="D19" s="92">
        <f t="shared" si="0"/>
        <v>249.1829745596869</v>
      </c>
      <c r="E19" s="204">
        <v>13</v>
      </c>
      <c r="F19" s="204">
        <v>9724</v>
      </c>
      <c r="G19" s="92">
        <f t="shared" si="1"/>
        <v>748</v>
      </c>
      <c r="H19" s="204">
        <v>99</v>
      </c>
      <c r="I19" s="204">
        <v>6159</v>
      </c>
      <c r="J19" s="92">
        <f t="shared" si="2"/>
        <v>62.21212121212121</v>
      </c>
      <c r="K19" s="93"/>
      <c r="L19"/>
      <c r="M19"/>
      <c r="N19"/>
      <c r="O19"/>
      <c r="P19"/>
      <c r="Q19"/>
      <c r="R19"/>
      <c r="S19"/>
      <c r="T19"/>
      <c r="U19"/>
      <c r="V19"/>
      <c r="W19"/>
    </row>
    <row r="20" spans="1:23" ht="22.5">
      <c r="A20" s="102" t="s">
        <v>106</v>
      </c>
      <c r="B20" s="204">
        <v>308</v>
      </c>
      <c r="C20" s="204">
        <v>174001</v>
      </c>
      <c r="D20" s="92">
        <f t="shared" si="0"/>
        <v>564.9383116883117</v>
      </c>
      <c r="E20" s="204"/>
      <c r="F20" s="204"/>
      <c r="G20" s="92" t="s">
        <v>38</v>
      </c>
      <c r="H20" s="204">
        <v>14</v>
      </c>
      <c r="I20" s="204">
        <v>12900</v>
      </c>
      <c r="J20" s="92" t="s">
        <v>38</v>
      </c>
      <c r="K20" s="93"/>
      <c r="L20"/>
      <c r="M20"/>
      <c r="N20"/>
      <c r="O20"/>
      <c r="P20"/>
      <c r="Q20"/>
      <c r="R20"/>
      <c r="S20"/>
      <c r="T20"/>
      <c r="U20"/>
      <c r="V20"/>
      <c r="W20"/>
    </row>
    <row r="21" spans="1:23" ht="11.25">
      <c r="A21" s="102" t="s">
        <v>10</v>
      </c>
      <c r="B21" s="204">
        <v>103</v>
      </c>
      <c r="C21" s="204">
        <v>128738</v>
      </c>
      <c r="D21" s="92">
        <f t="shared" si="0"/>
        <v>1249.883495145631</v>
      </c>
      <c r="E21" s="204">
        <v>67</v>
      </c>
      <c r="F21" s="204">
        <v>870</v>
      </c>
      <c r="G21" s="92">
        <f t="shared" si="1"/>
        <v>12.985074626865671</v>
      </c>
      <c r="H21" s="204">
        <v>25</v>
      </c>
      <c r="I21" s="204">
        <v>26292</v>
      </c>
      <c r="J21" s="92">
        <f t="shared" si="2"/>
        <v>1051.68</v>
      </c>
      <c r="K21" s="93"/>
      <c r="L21"/>
      <c r="M21"/>
      <c r="N21"/>
      <c r="O21"/>
      <c r="P21"/>
      <c r="Q21"/>
      <c r="R21"/>
      <c r="S21"/>
      <c r="T21"/>
      <c r="U21"/>
      <c r="V21"/>
      <c r="W21"/>
    </row>
    <row r="22" spans="1:23" s="95" customFormat="1" ht="11.25">
      <c r="A22" s="103" t="s">
        <v>1</v>
      </c>
      <c r="B22" s="205">
        <v>348821</v>
      </c>
      <c r="C22" s="205">
        <v>41722213</v>
      </c>
      <c r="D22" s="104">
        <f t="shared" si="0"/>
        <v>119.60923510912474</v>
      </c>
      <c r="E22" s="205">
        <v>13624</v>
      </c>
      <c r="F22" s="205">
        <v>1590473</v>
      </c>
      <c r="G22" s="104">
        <f t="shared" si="1"/>
        <v>116.74053141514973</v>
      </c>
      <c r="H22" s="205">
        <v>92067</v>
      </c>
      <c r="I22" s="205">
        <v>14022089</v>
      </c>
      <c r="J22" s="104">
        <f>I22/H22</f>
        <v>152.3030944855377</v>
      </c>
      <c r="K22" s="94"/>
      <c r="L22"/>
      <c r="M22"/>
      <c r="N22"/>
      <c r="O22"/>
      <c r="P22"/>
      <c r="Q22"/>
      <c r="R22"/>
      <c r="S22"/>
      <c r="T22"/>
      <c r="U22"/>
      <c r="V22"/>
      <c r="W22"/>
    </row>
    <row r="23" spans="1:23" ht="11.25">
      <c r="A23" s="42" t="s">
        <v>73</v>
      </c>
      <c r="B23" s="96"/>
      <c r="C23" s="96"/>
      <c r="D23" s="96"/>
      <c r="L23"/>
      <c r="M23"/>
      <c r="N23"/>
      <c r="O23"/>
      <c r="P23"/>
      <c r="Q23"/>
      <c r="R23"/>
      <c r="S23"/>
      <c r="T23"/>
      <c r="U23"/>
      <c r="V23"/>
      <c r="W23"/>
    </row>
    <row r="24" spans="12:23" ht="11.25">
      <c r="L24"/>
      <c r="M24"/>
      <c r="N24"/>
      <c r="O24"/>
      <c r="P24"/>
      <c r="Q24"/>
      <c r="R24"/>
      <c r="S24"/>
      <c r="T24"/>
      <c r="U24"/>
      <c r="V24"/>
      <c r="W24"/>
    </row>
    <row r="25" spans="12:23" ht="11.25">
      <c r="L25"/>
      <c r="M25"/>
      <c r="N25"/>
      <c r="O25"/>
      <c r="P25"/>
      <c r="Q25"/>
      <c r="R25"/>
      <c r="S25"/>
      <c r="T25"/>
      <c r="U25"/>
      <c r="V25"/>
      <c r="W25"/>
    </row>
    <row r="26" spans="12:23" ht="11.25">
      <c r="L26"/>
      <c r="M26"/>
      <c r="N26"/>
      <c r="O26"/>
      <c r="P26"/>
      <c r="Q26"/>
      <c r="R26"/>
      <c r="S26"/>
      <c r="T26"/>
      <c r="U26"/>
      <c r="V26"/>
      <c r="W26"/>
    </row>
    <row r="27" spans="12:23" ht="11.25">
      <c r="L27"/>
      <c r="M27"/>
      <c r="N27"/>
      <c r="O27"/>
      <c r="P27"/>
      <c r="Q27"/>
      <c r="R27"/>
      <c r="S27"/>
      <c r="T27"/>
      <c r="U27"/>
      <c r="V27"/>
      <c r="W27"/>
    </row>
    <row r="28" spans="12:23" ht="11.25">
      <c r="L28"/>
      <c r="M28"/>
      <c r="N28"/>
      <c r="O28"/>
      <c r="P28"/>
      <c r="Q28"/>
      <c r="R28"/>
      <c r="S28"/>
      <c r="T28"/>
      <c r="U28"/>
      <c r="V28"/>
      <c r="W28"/>
    </row>
    <row r="29" spans="12:23" ht="11.25">
      <c r="L29"/>
      <c r="M29"/>
      <c r="N29"/>
      <c r="O29"/>
      <c r="P29"/>
      <c r="Q29"/>
      <c r="R29"/>
      <c r="S29"/>
      <c r="T29"/>
      <c r="U29"/>
      <c r="V29"/>
      <c r="W29"/>
    </row>
  </sheetData>
  <mergeCells count="3">
    <mergeCell ref="B3:D3"/>
    <mergeCell ref="E3:G3"/>
    <mergeCell ref="H3:J3"/>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grillejo</dc:creator>
  <cp:keywords/>
  <dc:description/>
  <cp:lastModifiedBy>esquiepa</cp:lastModifiedBy>
  <cp:lastPrinted>2010-01-19T13:46:58Z</cp:lastPrinted>
  <dcterms:created xsi:type="dcterms:W3CDTF">2007-08-02T12:52:43Z</dcterms:created>
  <dcterms:modified xsi:type="dcterms:W3CDTF">2010-04-07T08:23:16Z</dcterms:modified>
  <cp:category/>
  <cp:version/>
  <cp:contentType/>
  <cp:contentStatus/>
</cp:coreProperties>
</file>